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86" yWindow="0" windowWidth="15184" windowHeight="7587" tabRatio="936"/>
  </bookViews>
  <sheets>
    <sheet name="Page de garde" sheetId="137" r:id="rId1"/>
    <sheet name="D01" sheetId="2" r:id="rId2"/>
    <sheet name="D02" sheetId="12" r:id="rId3"/>
    <sheet name="D02BIS" sheetId="126" r:id="rId4"/>
    <sheet name="D03" sheetId="11" r:id="rId5"/>
    <sheet name="D04" sheetId="9" r:id="rId6"/>
    <sheet name="D05" sheetId="6" r:id="rId7"/>
    <sheet name="D06" sheetId="4" r:id="rId8"/>
    <sheet name="D07" sheetId="23" r:id="rId9"/>
    <sheet name="D08" sheetId="24" r:id="rId10"/>
    <sheet name="D09" sheetId="27" r:id="rId11"/>
    <sheet name="D10_211" sheetId="81" r:id="rId12"/>
    <sheet name="D10_212" sheetId="90" r:id="rId13"/>
    <sheet name="D10_213" sheetId="89" r:id="rId14"/>
    <sheet name="D10_214" sheetId="88" r:id="rId15"/>
    <sheet name="D10_21" sheetId="119" r:id="rId16"/>
    <sheet name="D10_232" sheetId="87" r:id="rId17"/>
    <sheet name="D10_241" sheetId="86" r:id="rId18"/>
    <sheet name="D10_242" sheetId="85" r:id="rId19"/>
    <sheet name="D10_248" sheetId="84" r:id="rId20"/>
    <sheet name="D10_24" sheetId="120" r:id="rId21"/>
    <sheet name="D10_251" sheetId="83" r:id="rId22"/>
    <sheet name="D10_252" sheetId="82" r:id="rId23"/>
    <sheet name="D10_253" sheetId="100" r:id="rId24"/>
    <sheet name="D10_25" sheetId="121" r:id="rId25"/>
    <sheet name="D10_261" sheetId="99" r:id="rId26"/>
    <sheet name="D10_262" sheetId="98" r:id="rId27"/>
    <sheet name="D10_263" sheetId="97" r:id="rId28"/>
    <sheet name="D10_264" sheetId="96" r:id="rId29"/>
    <sheet name="D10_265" sheetId="95" r:id="rId30"/>
    <sheet name="D10_266" sheetId="94" r:id="rId31"/>
    <sheet name="D10_26" sheetId="122" r:id="rId32"/>
    <sheet name="D10_271" sheetId="93" r:id="rId33"/>
    <sheet name="D10_272" sheetId="101" r:id="rId34"/>
    <sheet name="D10_273" sheetId="104" r:id="rId35"/>
    <sheet name="D10_274" sheetId="103" r:id="rId36"/>
    <sheet name="D10_27" sheetId="123" r:id="rId37"/>
    <sheet name="D10_281" sheetId="102" r:id="rId38"/>
    <sheet name="D10_282" sheetId="92" r:id="rId39"/>
    <sheet name="D10_283" sheetId="91" r:id="rId40"/>
    <sheet name="D10_284" sheetId="116" r:id="rId41"/>
    <sheet name="D10_285" sheetId="115" r:id="rId42"/>
    <sheet name="D10_286" sheetId="114" r:id="rId43"/>
    <sheet name="D10_288" sheetId="113" r:id="rId44"/>
    <sheet name="D10_28" sheetId="124" r:id="rId45"/>
    <sheet name="D10_291" sheetId="112" r:id="rId46"/>
    <sheet name="D10_292" sheetId="111" r:id="rId47"/>
    <sheet name="D10_293" sheetId="110" r:id="rId48"/>
    <sheet name="D10_29" sheetId="125" r:id="rId49"/>
    <sheet name="D10_Récapitulation" sheetId="28" r:id="rId50"/>
    <sheet name="D11" sheetId="31" r:id="rId51"/>
    <sheet name="D12_2311" sheetId="80" r:id="rId52"/>
    <sheet name="D12_2312" sheetId="79" r:id="rId53"/>
    <sheet name="D12_2313" sheetId="78" r:id="rId54"/>
    <sheet name="D12_2314" sheetId="77" r:id="rId55"/>
    <sheet name="D12_2315" sheetId="76" r:id="rId56"/>
    <sheet name="D12_2318" sheetId="75" r:id="rId57"/>
    <sheet name="D12_Coassurance" sheetId="117" r:id="rId58"/>
    <sheet name="D12_Récap" sheetId="36" r:id="rId59"/>
    <sheet name="D13_Tab I" sheetId="42" r:id="rId60"/>
    <sheet name="D13_Tab II" sheetId="43" r:id="rId61"/>
    <sheet name="D14" sheetId="44" r:id="rId62"/>
    <sheet name="D15" sheetId="46" r:id="rId63"/>
    <sheet name="D16" sheetId="47" r:id="rId64"/>
    <sheet name="D16 bis" sheetId="133" r:id="rId65"/>
    <sheet name="D17" sheetId="49" r:id="rId66"/>
    <sheet name="D18" sheetId="50" r:id="rId67"/>
    <sheet name="D19" sheetId="53" r:id="rId68"/>
    <sheet name="D20_Tab  I &amp; II" sheetId="55" r:id="rId69"/>
    <sheet name="D20_Tab  III à V" sheetId="57" r:id="rId70"/>
    <sheet name="D21" sheetId="60" r:id="rId71"/>
    <sheet name="D22-Bilan" sheetId="118" r:id="rId72"/>
    <sheet name="D22-CPC" sheetId="62" r:id="rId73"/>
    <sheet name="D23" sheetId="63" r:id="rId74"/>
    <sheet name="D23 bis tab I" sheetId="130" r:id="rId75"/>
    <sheet name="D23 bis tab II " sheetId="131" r:id="rId76"/>
    <sheet name="D23 bis Tab II- actions cotées" sheetId="132" r:id="rId77"/>
    <sheet name="D24" sheetId="65" r:id="rId78"/>
    <sheet name="D25" sheetId="66" r:id="rId79"/>
    <sheet name="D26" sheetId="67" r:id="rId80"/>
    <sheet name="D26 bis" sheetId="134" r:id="rId81"/>
    <sheet name="D27" sheetId="21" r:id="rId82"/>
    <sheet name="D28" sheetId="22" r:id="rId83"/>
    <sheet name="D29" sheetId="20" r:id="rId84"/>
    <sheet name="R01" sheetId="19" r:id="rId85"/>
    <sheet name="R02" sheetId="18" r:id="rId86"/>
    <sheet name="R03" sheetId="72" r:id="rId87"/>
    <sheet name="R04" sheetId="135" r:id="rId88"/>
    <sheet name="R05" sheetId="136" r:id="rId89"/>
  </sheets>
  <externalReferences>
    <externalReference r:id="rId90"/>
  </externalReferences>
  <definedNames>
    <definedName name="_ftnref1" localSheetId="9">'D08'!#REF!</definedName>
    <definedName name="_ftnref2" localSheetId="9">'D08'!#REF!</definedName>
    <definedName name="_ftnref3" localSheetId="9">'D08'!#REF!</definedName>
    <definedName name="_xlnm.Print_Titles" localSheetId="1">'D01'!$B:$B,'D01'!$4:$4</definedName>
    <definedName name="_xlnm.Print_Titles" localSheetId="2">'D02'!$B:$B,'D02'!$4:$4</definedName>
    <definedName name="_xlnm.Print_Titles" localSheetId="3">D02BIS!$B:$B,D02BIS!$4:$4</definedName>
    <definedName name="_xlnm.Print_Area" localSheetId="64">'D16 bis'!$A$1:$H$31</definedName>
    <definedName name="_xlnm.Print_Area" localSheetId="0">'Page de garde'!$B$1:$D$43</definedName>
  </definedNames>
  <calcPr calcId="144525"/>
</workbook>
</file>

<file path=xl/calcChain.xml><?xml version="1.0" encoding="utf-8"?>
<calcChain xmlns="http://schemas.openxmlformats.org/spreadsheetml/2006/main">
  <c r="H19" i="133" l="1"/>
  <c r="C96" i="55"/>
  <c r="C124" i="55"/>
  <c r="D96" i="55"/>
  <c r="D128" i="55"/>
  <c r="D132" i="55" s="1"/>
  <c r="D124" i="55"/>
  <c r="E96" i="55"/>
  <c r="I96" i="55" s="1"/>
  <c r="E124" i="55"/>
  <c r="F96" i="55"/>
  <c r="F128" i="55" s="1"/>
  <c r="F132" i="55" s="1"/>
  <c r="F124" i="55"/>
  <c r="G96" i="55"/>
  <c r="G124" i="55"/>
  <c r="G128" i="55" s="1"/>
  <c r="G132" i="55" s="1"/>
  <c r="H96" i="55"/>
  <c r="H124" i="55"/>
  <c r="H128" i="55" s="1"/>
  <c r="H132" i="55" s="1"/>
  <c r="C95" i="55"/>
  <c r="C123" i="55"/>
  <c r="I123" i="55" s="1"/>
  <c r="D95" i="55"/>
  <c r="D123" i="55"/>
  <c r="E95" i="55"/>
  <c r="E127" i="55"/>
  <c r="E131" i="55" s="1"/>
  <c r="E123" i="55"/>
  <c r="F95" i="55"/>
  <c r="F123" i="55"/>
  <c r="G95" i="55"/>
  <c r="G127" i="55" s="1"/>
  <c r="G131" i="55" s="1"/>
  <c r="G123" i="55"/>
  <c r="H95" i="55"/>
  <c r="H123" i="55"/>
  <c r="C126" i="55"/>
  <c r="D126" i="55"/>
  <c r="D130" i="55" s="1"/>
  <c r="E126" i="55"/>
  <c r="E130" i="55" s="1"/>
  <c r="F126" i="55"/>
  <c r="F130" i="55" s="1"/>
  <c r="G126" i="55"/>
  <c r="G130" i="55" s="1"/>
  <c r="H126" i="55"/>
  <c r="H130" i="55" s="1"/>
  <c r="I122" i="55"/>
  <c r="I120" i="55"/>
  <c r="I119" i="55"/>
  <c r="I117" i="55"/>
  <c r="I116" i="55"/>
  <c r="I114" i="55"/>
  <c r="I113" i="55"/>
  <c r="I111" i="55"/>
  <c r="I110" i="55"/>
  <c r="I108" i="55"/>
  <c r="I107" i="55"/>
  <c r="I105" i="55"/>
  <c r="I103" i="55"/>
  <c r="I102" i="55"/>
  <c r="I100" i="55"/>
  <c r="I99" i="55"/>
  <c r="I94" i="55"/>
  <c r="I92" i="55"/>
  <c r="I91" i="55"/>
  <c r="I89" i="55"/>
  <c r="I88" i="55"/>
  <c r="I86" i="55"/>
  <c r="I85" i="55"/>
  <c r="I82" i="55"/>
  <c r="I81" i="55"/>
  <c r="I80" i="55"/>
  <c r="C22" i="55"/>
  <c r="C50" i="55"/>
  <c r="D22" i="55"/>
  <c r="D50" i="55"/>
  <c r="E22" i="55"/>
  <c r="E50" i="55"/>
  <c r="E53" i="55" s="1"/>
  <c r="E56" i="55" s="1"/>
  <c r="F22" i="55"/>
  <c r="F50" i="55"/>
  <c r="F53" i="55" s="1"/>
  <c r="F56" i="55" s="1"/>
  <c r="G22" i="55"/>
  <c r="G50" i="55"/>
  <c r="H22" i="55"/>
  <c r="H50" i="55"/>
  <c r="I22" i="55"/>
  <c r="I53" i="55" s="1"/>
  <c r="I56" i="55" s="1"/>
  <c r="I50" i="55"/>
  <c r="J22" i="55"/>
  <c r="J53" i="55" s="1"/>
  <c r="J56" i="55" s="1"/>
  <c r="J50" i="55"/>
  <c r="K22" i="55"/>
  <c r="K50" i="55"/>
  <c r="L22" i="55"/>
  <c r="L50" i="55"/>
  <c r="C21" i="55"/>
  <c r="C49" i="55"/>
  <c r="D21" i="55"/>
  <c r="D49" i="55"/>
  <c r="D52" i="55" s="1"/>
  <c r="D55" i="55" s="1"/>
  <c r="E21" i="55"/>
  <c r="E49" i="55"/>
  <c r="F21" i="55"/>
  <c r="F52" i="55" s="1"/>
  <c r="F55" i="55" s="1"/>
  <c r="F49" i="55"/>
  <c r="G21" i="55"/>
  <c r="G52" i="55" s="1"/>
  <c r="G55" i="55" s="1"/>
  <c r="G49" i="55"/>
  <c r="H21" i="55"/>
  <c r="H52" i="55" s="1"/>
  <c r="H55" i="55" s="1"/>
  <c r="H49" i="55"/>
  <c r="I21" i="55"/>
  <c r="I52" i="55" s="1"/>
  <c r="I55" i="55" s="1"/>
  <c r="I49" i="55"/>
  <c r="J21" i="55"/>
  <c r="J52" i="55" s="1"/>
  <c r="J55" i="55" s="1"/>
  <c r="J49" i="55"/>
  <c r="K21" i="55"/>
  <c r="K52" i="55" s="1"/>
  <c r="K55" i="55" s="1"/>
  <c r="K49" i="55"/>
  <c r="L21" i="55"/>
  <c r="L52" i="55" s="1"/>
  <c r="L55" i="55" s="1"/>
  <c r="L49" i="55"/>
  <c r="M47" i="55"/>
  <c r="M46" i="55"/>
  <c r="M44" i="55"/>
  <c r="M43" i="55"/>
  <c r="M41" i="55"/>
  <c r="M40" i="55"/>
  <c r="M38" i="55"/>
  <c r="M37" i="55"/>
  <c r="M35" i="55"/>
  <c r="M34" i="55"/>
  <c r="M32" i="55"/>
  <c r="M31" i="55"/>
  <c r="M29" i="55"/>
  <c r="M28" i="55"/>
  <c r="M26" i="55"/>
  <c r="M25" i="55"/>
  <c r="M19" i="55"/>
  <c r="M18" i="55"/>
  <c r="M16" i="55"/>
  <c r="M15" i="55"/>
  <c r="M13" i="55"/>
  <c r="M12" i="55"/>
  <c r="M9" i="55"/>
  <c r="M8" i="55"/>
  <c r="B2" i="55"/>
  <c r="B1" i="55"/>
  <c r="V90" i="57"/>
  <c r="V92" i="57" s="1"/>
  <c r="V94" i="57" s="1"/>
  <c r="U90" i="57"/>
  <c r="U92" i="57" s="1"/>
  <c r="U94" i="57" s="1"/>
  <c r="T90" i="57"/>
  <c r="T92" i="57" s="1"/>
  <c r="T94" i="57" s="1"/>
  <c r="S90" i="57"/>
  <c r="S92" i="57"/>
  <c r="S94" i="57" s="1"/>
  <c r="R90" i="57"/>
  <c r="R92" i="57" s="1"/>
  <c r="R94" i="57" s="1"/>
  <c r="Q90" i="57"/>
  <c r="Q92" i="57" s="1"/>
  <c r="Q94" i="57" s="1"/>
  <c r="P90" i="57"/>
  <c r="P92" i="57" s="1"/>
  <c r="P94" i="57" s="1"/>
  <c r="O90" i="57"/>
  <c r="O92" i="57" s="1"/>
  <c r="O94" i="57" s="1"/>
  <c r="N90" i="57"/>
  <c r="N92" i="57" s="1"/>
  <c r="N94" i="57" s="1"/>
  <c r="M90" i="57"/>
  <c r="M92" i="57" s="1"/>
  <c r="M94" i="57" s="1"/>
  <c r="L90" i="57"/>
  <c r="L92" i="57" s="1"/>
  <c r="L94" i="57" s="1"/>
  <c r="K90" i="57"/>
  <c r="K92" i="57"/>
  <c r="K94" i="57" s="1"/>
  <c r="J90" i="57"/>
  <c r="J92" i="57" s="1"/>
  <c r="J94" i="57" s="1"/>
  <c r="I90" i="57"/>
  <c r="I92" i="57" s="1"/>
  <c r="I94" i="57" s="1"/>
  <c r="H90" i="57"/>
  <c r="H92" i="57" s="1"/>
  <c r="H94" i="57" s="1"/>
  <c r="G90" i="57"/>
  <c r="G92" i="57" s="1"/>
  <c r="G94" i="57" s="1"/>
  <c r="F90" i="57"/>
  <c r="F92" i="57" s="1"/>
  <c r="F94" i="57" s="1"/>
  <c r="E90" i="57"/>
  <c r="E92" i="57" s="1"/>
  <c r="E94" i="57" s="1"/>
  <c r="D90" i="57"/>
  <c r="D92" i="57" s="1"/>
  <c r="D94" i="57" s="1"/>
  <c r="C90" i="57"/>
  <c r="C92" i="57"/>
  <c r="C94" i="57" s="1"/>
  <c r="L64" i="57"/>
  <c r="K64" i="57"/>
  <c r="J64" i="57"/>
  <c r="I64" i="57"/>
  <c r="H64" i="57"/>
  <c r="G64" i="57"/>
  <c r="F64" i="57"/>
  <c r="E64" i="57"/>
  <c r="D64" i="57"/>
  <c r="C64" i="57"/>
  <c r="G5" i="57"/>
  <c r="G9" i="57"/>
  <c r="G15" i="57"/>
  <c r="G17" i="57"/>
  <c r="G21" i="57"/>
  <c r="G27" i="57"/>
  <c r="G30" i="57"/>
  <c r="H5" i="57"/>
  <c r="H4" i="57" s="1"/>
  <c r="H34" i="57" s="1"/>
  <c r="H9" i="57"/>
  <c r="H15" i="57"/>
  <c r="I15" i="57" s="1"/>
  <c r="H17" i="57"/>
  <c r="H21" i="57"/>
  <c r="H27" i="57"/>
  <c r="H30" i="57"/>
  <c r="D5" i="57"/>
  <c r="D9" i="57"/>
  <c r="D15" i="57"/>
  <c r="D17" i="57"/>
  <c r="D21" i="57"/>
  <c r="F21" i="57" s="1"/>
  <c r="D27" i="57"/>
  <c r="D30" i="57"/>
  <c r="E5" i="57"/>
  <c r="E9" i="57"/>
  <c r="E15" i="57"/>
  <c r="E17" i="57"/>
  <c r="E21" i="57"/>
  <c r="E27" i="57"/>
  <c r="F27" i="57" s="1"/>
  <c r="E30" i="57"/>
  <c r="I33" i="57"/>
  <c r="F33" i="57"/>
  <c r="I32" i="57"/>
  <c r="F32" i="57"/>
  <c r="I31" i="57"/>
  <c r="F31" i="57"/>
  <c r="I30" i="57"/>
  <c r="I29" i="57"/>
  <c r="F29" i="57"/>
  <c r="I28" i="57"/>
  <c r="F28" i="57"/>
  <c r="I26" i="57"/>
  <c r="F26" i="57"/>
  <c r="I25" i="57"/>
  <c r="F25" i="57"/>
  <c r="I24" i="57"/>
  <c r="F24" i="57"/>
  <c r="I23" i="57"/>
  <c r="F23" i="57"/>
  <c r="I22" i="57"/>
  <c r="F22" i="57"/>
  <c r="I21" i="57"/>
  <c r="I20" i="57"/>
  <c r="F20" i="57"/>
  <c r="I19" i="57"/>
  <c r="F19" i="57"/>
  <c r="I18" i="57"/>
  <c r="F18" i="57"/>
  <c r="I16" i="57"/>
  <c r="F16" i="57"/>
  <c r="I14" i="57"/>
  <c r="F14" i="57"/>
  <c r="I13" i="57"/>
  <c r="F13" i="57"/>
  <c r="I12" i="57"/>
  <c r="F12" i="57"/>
  <c r="I11" i="57"/>
  <c r="F11" i="57"/>
  <c r="I10" i="57"/>
  <c r="F10" i="57"/>
  <c r="I8" i="57"/>
  <c r="F8" i="57"/>
  <c r="I7" i="57"/>
  <c r="F7" i="57"/>
  <c r="I6" i="57"/>
  <c r="F6" i="57"/>
  <c r="C63" i="50"/>
  <c r="C64" i="50" s="1"/>
  <c r="AK60" i="53"/>
  <c r="AK58" i="53"/>
  <c r="AK57" i="53"/>
  <c r="AK56" i="53"/>
  <c r="E59" i="53"/>
  <c r="F59" i="53"/>
  <c r="G59" i="53"/>
  <c r="H59" i="53"/>
  <c r="I59" i="53"/>
  <c r="J59" i="53"/>
  <c r="K59" i="53"/>
  <c r="L59" i="53"/>
  <c r="M59" i="53"/>
  <c r="N59" i="53"/>
  <c r="O59" i="53"/>
  <c r="P59" i="53"/>
  <c r="Q59" i="53"/>
  <c r="R59" i="53"/>
  <c r="S59" i="53"/>
  <c r="T59" i="53"/>
  <c r="U59" i="53"/>
  <c r="V59" i="53"/>
  <c r="W59" i="53"/>
  <c r="X59" i="53"/>
  <c r="Y59" i="53"/>
  <c r="Z59" i="53"/>
  <c r="AA59" i="53"/>
  <c r="AB59" i="53"/>
  <c r="AC59" i="53"/>
  <c r="AD59" i="53"/>
  <c r="AE59" i="53"/>
  <c r="AF59" i="53"/>
  <c r="AG59" i="53"/>
  <c r="AH59" i="53"/>
  <c r="AI59" i="53"/>
  <c r="AJ59" i="53"/>
  <c r="F31" i="53"/>
  <c r="G31" i="53"/>
  <c r="H31" i="53"/>
  <c r="I31" i="53"/>
  <c r="J31" i="53"/>
  <c r="K31" i="53"/>
  <c r="L31" i="53"/>
  <c r="M31" i="53"/>
  <c r="N31" i="53"/>
  <c r="O31" i="53"/>
  <c r="P31" i="53"/>
  <c r="Q31" i="53"/>
  <c r="R31" i="53"/>
  <c r="S31" i="53"/>
  <c r="T31" i="53"/>
  <c r="U31" i="53"/>
  <c r="V31" i="53"/>
  <c r="W31" i="53"/>
  <c r="X31" i="53"/>
  <c r="Y31" i="53"/>
  <c r="Z31" i="53"/>
  <c r="AA31" i="53"/>
  <c r="AB31" i="53"/>
  <c r="AC31" i="53"/>
  <c r="AD31" i="53"/>
  <c r="AE31" i="53"/>
  <c r="AF31" i="53"/>
  <c r="AG31" i="53"/>
  <c r="AH31" i="53"/>
  <c r="AI31" i="53"/>
  <c r="AK29" i="53"/>
  <c r="AK31" i="53" s="1"/>
  <c r="Y32" i="53" s="1"/>
  <c r="AK30" i="53"/>
  <c r="F8" i="53"/>
  <c r="F24" i="53" s="1"/>
  <c r="G8" i="53"/>
  <c r="H8" i="53"/>
  <c r="I8" i="53"/>
  <c r="I24" i="53" s="1"/>
  <c r="J8" i="53"/>
  <c r="J24" i="53" s="1"/>
  <c r="K8" i="53"/>
  <c r="K24" i="53"/>
  <c r="L8" i="53"/>
  <c r="L24" i="53" s="1"/>
  <c r="M8" i="53"/>
  <c r="M24" i="53" s="1"/>
  <c r="N8" i="53"/>
  <c r="N24" i="53" s="1"/>
  <c r="O8" i="53"/>
  <c r="P8" i="53"/>
  <c r="P24" i="53" s="1"/>
  <c r="Q8" i="53"/>
  <c r="Q24" i="53" s="1"/>
  <c r="R8" i="53"/>
  <c r="S8" i="53"/>
  <c r="S24" i="53"/>
  <c r="T8" i="53"/>
  <c r="T24" i="53" s="1"/>
  <c r="U8" i="53"/>
  <c r="U24" i="53" s="1"/>
  <c r="V8" i="53"/>
  <c r="V24" i="53" s="1"/>
  <c r="W8" i="53"/>
  <c r="X8" i="53"/>
  <c r="Y8" i="53"/>
  <c r="Y24" i="53" s="1"/>
  <c r="Z8" i="53"/>
  <c r="Z24" i="53" s="1"/>
  <c r="AA8" i="53"/>
  <c r="AA24" i="53"/>
  <c r="AB8" i="53"/>
  <c r="AB24" i="53" s="1"/>
  <c r="AC8" i="53"/>
  <c r="AC24" i="53" s="1"/>
  <c r="AD8" i="53"/>
  <c r="AD24" i="53" s="1"/>
  <c r="AE8" i="53"/>
  <c r="AF8" i="53"/>
  <c r="AF24" i="53" s="1"/>
  <c r="AG8" i="53"/>
  <c r="AG24" i="53" s="1"/>
  <c r="AH8" i="53"/>
  <c r="AH24" i="53" s="1"/>
  <c r="AI8" i="53"/>
  <c r="AI24" i="53"/>
  <c r="AJ8" i="53"/>
  <c r="AJ24" i="53" s="1"/>
  <c r="F19" i="53"/>
  <c r="G19" i="53"/>
  <c r="H19" i="53"/>
  <c r="I19" i="53"/>
  <c r="J19" i="53"/>
  <c r="K19" i="53"/>
  <c r="L19" i="53"/>
  <c r="M19" i="53"/>
  <c r="N19" i="53"/>
  <c r="O19" i="53"/>
  <c r="P19" i="53"/>
  <c r="Q19" i="53"/>
  <c r="R19" i="53"/>
  <c r="S19" i="53"/>
  <c r="T19" i="53"/>
  <c r="U19" i="53"/>
  <c r="V19" i="53"/>
  <c r="W19" i="53"/>
  <c r="X19" i="53"/>
  <c r="Y19" i="53"/>
  <c r="Z19" i="53"/>
  <c r="AA19" i="53"/>
  <c r="AB19" i="53"/>
  <c r="AC19" i="53"/>
  <c r="AD19" i="53"/>
  <c r="AE19" i="53"/>
  <c r="AF19" i="53"/>
  <c r="AG19" i="53"/>
  <c r="AH19" i="53"/>
  <c r="AI19" i="53"/>
  <c r="AJ19" i="53"/>
  <c r="G24" i="53"/>
  <c r="H24" i="53"/>
  <c r="O24" i="53"/>
  <c r="R24" i="53"/>
  <c r="W24" i="53"/>
  <c r="X24" i="53"/>
  <c r="AE24" i="53"/>
  <c r="C34" i="47"/>
  <c r="D34" i="47"/>
  <c r="E34" i="47"/>
  <c r="F34" i="47"/>
  <c r="G34" i="47"/>
  <c r="H34" i="47"/>
  <c r="I34" i="47"/>
  <c r="J34" i="47"/>
  <c r="L34" i="47"/>
  <c r="C61" i="47"/>
  <c r="D61" i="47"/>
  <c r="E61" i="47"/>
  <c r="F61" i="47"/>
  <c r="G61" i="47"/>
  <c r="G62" i="47" s="1"/>
  <c r="H61" i="47"/>
  <c r="I61" i="47"/>
  <c r="J61" i="47"/>
  <c r="L61" i="47"/>
  <c r="C36" i="36"/>
  <c r="D36" i="36"/>
  <c r="E36" i="36"/>
  <c r="F36" i="36"/>
  <c r="G36" i="36"/>
  <c r="H36" i="36"/>
  <c r="H87" i="80"/>
  <c r="B100" i="80" s="1"/>
  <c r="G88" i="80"/>
  <c r="C100" i="80"/>
  <c r="H87" i="79"/>
  <c r="B100" i="79" s="1"/>
  <c r="G88" i="79"/>
  <c r="C100" i="79" s="1"/>
  <c r="H87" i="78"/>
  <c r="B100" i="78" s="1"/>
  <c r="G88" i="78"/>
  <c r="C100" i="78"/>
  <c r="H87" i="77"/>
  <c r="B100" i="77" s="1"/>
  <c r="G88" i="77"/>
  <c r="C100" i="77" s="1"/>
  <c r="H87" i="76"/>
  <c r="G88" i="76"/>
  <c r="C100" i="76"/>
  <c r="H87" i="75"/>
  <c r="B100" i="75" s="1"/>
  <c r="G88" i="75"/>
  <c r="H87" i="117"/>
  <c r="B100" i="117" s="1"/>
  <c r="G88" i="117"/>
  <c r="C100" i="117"/>
  <c r="L148" i="36"/>
  <c r="L167" i="36"/>
  <c r="L149" i="36"/>
  <c r="L168" i="36"/>
  <c r="L151" i="36"/>
  <c r="L170" i="36"/>
  <c r="L190" i="36" s="1"/>
  <c r="L152" i="36"/>
  <c r="L171" i="36"/>
  <c r="L191" i="36" s="1"/>
  <c r="L260" i="80"/>
  <c r="L261" i="80"/>
  <c r="L255" i="80"/>
  <c r="L258" i="80"/>
  <c r="L256" i="80"/>
  <c r="L257" i="80"/>
  <c r="K251" i="80"/>
  <c r="L251" i="80"/>
  <c r="L254" i="80" s="1"/>
  <c r="L252" i="80"/>
  <c r="L253" i="80"/>
  <c r="J247" i="80"/>
  <c r="K247" i="80" s="1"/>
  <c r="L247" i="80" s="1"/>
  <c r="L248" i="80"/>
  <c r="L249" i="80"/>
  <c r="I243" i="80"/>
  <c r="J243" i="80" s="1"/>
  <c r="K243" i="80" s="1"/>
  <c r="L243" i="80" s="1"/>
  <c r="L244" i="80"/>
  <c r="L245" i="80"/>
  <c r="H239" i="80"/>
  <c r="I239" i="80" s="1"/>
  <c r="J239" i="80" s="1"/>
  <c r="K239" i="80" s="1"/>
  <c r="L239" i="80" s="1"/>
  <c r="L242" i="80" s="1"/>
  <c r="L240" i="80"/>
  <c r="L241" i="80"/>
  <c r="G235" i="80"/>
  <c r="H235" i="80" s="1"/>
  <c r="I235" i="80" s="1"/>
  <c r="J235" i="80" s="1"/>
  <c r="K235" i="80" s="1"/>
  <c r="L235" i="80"/>
  <c r="L238" i="80" s="1"/>
  <c r="L236" i="80"/>
  <c r="L237" i="80"/>
  <c r="F231" i="80"/>
  <c r="G231" i="80" s="1"/>
  <c r="H231" i="80" s="1"/>
  <c r="I231" i="80" s="1"/>
  <c r="J231" i="80"/>
  <c r="K231" i="80" s="1"/>
  <c r="L231" i="80" s="1"/>
  <c r="L234" i="80" s="1"/>
  <c r="L232" i="80"/>
  <c r="L233" i="80"/>
  <c r="E227" i="80"/>
  <c r="F227" i="80"/>
  <c r="G227" i="80" s="1"/>
  <c r="H227" i="80" s="1"/>
  <c r="I227" i="80" s="1"/>
  <c r="J227" i="80" s="1"/>
  <c r="K227" i="80" s="1"/>
  <c r="L227" i="80" s="1"/>
  <c r="L230" i="80" s="1"/>
  <c r="L228" i="80"/>
  <c r="L229" i="80"/>
  <c r="D223" i="80"/>
  <c r="E223" i="80" s="1"/>
  <c r="L224" i="80"/>
  <c r="L225" i="80"/>
  <c r="B285" i="80"/>
  <c r="L260" i="79"/>
  <c r="L262" i="79" s="1"/>
  <c r="L261" i="79"/>
  <c r="L255" i="79"/>
  <c r="L256" i="79"/>
  <c r="L257" i="79"/>
  <c r="K251" i="79"/>
  <c r="L251" i="79" s="1"/>
  <c r="L252" i="79"/>
  <c r="L253" i="79"/>
  <c r="J247" i="79"/>
  <c r="K247" i="79" s="1"/>
  <c r="L247" i="79" s="1"/>
  <c r="L248" i="79"/>
  <c r="L249" i="79"/>
  <c r="I243" i="79"/>
  <c r="J243" i="79" s="1"/>
  <c r="K243" i="79" s="1"/>
  <c r="L243" i="79" s="1"/>
  <c r="L244" i="79"/>
  <c r="L245" i="79"/>
  <c r="H239" i="79"/>
  <c r="I239" i="79" s="1"/>
  <c r="J239" i="79" s="1"/>
  <c r="K239" i="79" s="1"/>
  <c r="L239" i="79" s="1"/>
  <c r="L240" i="79"/>
  <c r="L241" i="79"/>
  <c r="G235" i="79"/>
  <c r="H235" i="79" s="1"/>
  <c r="I235" i="79" s="1"/>
  <c r="J235" i="79"/>
  <c r="L236" i="79"/>
  <c r="L237" i="79"/>
  <c r="F231" i="79"/>
  <c r="G231" i="79"/>
  <c r="H231" i="79" s="1"/>
  <c r="I231" i="79" s="1"/>
  <c r="J231" i="79" s="1"/>
  <c r="J234" i="79" s="1"/>
  <c r="L232" i="79"/>
  <c r="L233" i="79"/>
  <c r="E227" i="79"/>
  <c r="F227" i="79"/>
  <c r="L228" i="79"/>
  <c r="L229" i="79"/>
  <c r="D223" i="79"/>
  <c r="E223" i="79"/>
  <c r="L224" i="79"/>
  <c r="L225" i="79"/>
  <c r="B285" i="79"/>
  <c r="L260" i="78"/>
  <c r="L261" i="78"/>
  <c r="L255" i="78"/>
  <c r="L256" i="78"/>
  <c r="L257" i="78"/>
  <c r="K251" i="78"/>
  <c r="L251" i="78" s="1"/>
  <c r="L254" i="78" s="1"/>
  <c r="L252" i="78"/>
  <c r="L253" i="78"/>
  <c r="J247" i="78"/>
  <c r="L248" i="78"/>
  <c r="L249" i="78"/>
  <c r="I243" i="78"/>
  <c r="J243" i="78"/>
  <c r="K243" i="78" s="1"/>
  <c r="L244" i="78"/>
  <c r="L245" i="78"/>
  <c r="H239" i="78"/>
  <c r="I239" i="78" s="1"/>
  <c r="J239" i="78" s="1"/>
  <c r="K239" i="78" s="1"/>
  <c r="L239" i="78" s="1"/>
  <c r="L240" i="78"/>
  <c r="L241" i="78"/>
  <c r="G235" i="78"/>
  <c r="H235" i="78"/>
  <c r="I235" i="78" s="1"/>
  <c r="J235" i="78" s="1"/>
  <c r="K235" i="78" s="1"/>
  <c r="L235" i="78" s="1"/>
  <c r="L236" i="78"/>
  <c r="L237" i="78"/>
  <c r="F231" i="78"/>
  <c r="G231" i="78" s="1"/>
  <c r="H231" i="78" s="1"/>
  <c r="I231" i="78" s="1"/>
  <c r="J231" i="78" s="1"/>
  <c r="K231" i="78" s="1"/>
  <c r="L231" i="78" s="1"/>
  <c r="L234" i="78" s="1"/>
  <c r="L232" i="78"/>
  <c r="L233" i="78"/>
  <c r="E227" i="78"/>
  <c r="F227" i="78" s="1"/>
  <c r="L228" i="78"/>
  <c r="L229" i="78"/>
  <c r="D223" i="78"/>
  <c r="L224" i="78"/>
  <c r="L225" i="78"/>
  <c r="B285" i="78"/>
  <c r="L260" i="77"/>
  <c r="L261" i="77"/>
  <c r="L255" i="77"/>
  <c r="L256" i="77"/>
  <c r="L257" i="77"/>
  <c r="K251" i="77"/>
  <c r="L251" i="77" s="1"/>
  <c r="L252" i="77"/>
  <c r="L253" i="77"/>
  <c r="J247" i="77"/>
  <c r="K247" i="77" s="1"/>
  <c r="L247" i="77" s="1"/>
  <c r="L248" i="77"/>
  <c r="L249" i="77"/>
  <c r="I243" i="77"/>
  <c r="J243" i="77" s="1"/>
  <c r="K243" i="77"/>
  <c r="L244" i="77"/>
  <c r="L245" i="77"/>
  <c r="H239" i="77"/>
  <c r="I239" i="77" s="1"/>
  <c r="J239" i="77" s="1"/>
  <c r="K239" i="77" s="1"/>
  <c r="L239" i="77" s="1"/>
  <c r="L240" i="77"/>
  <c r="L241" i="77"/>
  <c r="G235" i="77"/>
  <c r="H235" i="77" s="1"/>
  <c r="I235" i="77" s="1"/>
  <c r="J235" i="77" s="1"/>
  <c r="K235" i="77" s="1"/>
  <c r="L235" i="77" s="1"/>
  <c r="L236" i="77"/>
  <c r="L237" i="77"/>
  <c r="F231" i="77"/>
  <c r="G231" i="77" s="1"/>
  <c r="H231" i="77" s="1"/>
  <c r="I231" i="77" s="1"/>
  <c r="J231" i="77" s="1"/>
  <c r="K231" i="77" s="1"/>
  <c r="L231" i="77" s="1"/>
  <c r="L232" i="77"/>
  <c r="L233" i="77"/>
  <c r="E227" i="77"/>
  <c r="F227" i="77" s="1"/>
  <c r="L228" i="77"/>
  <c r="L229" i="77"/>
  <c r="D223" i="77"/>
  <c r="E223" i="77" s="1"/>
  <c r="L224" i="77"/>
  <c r="L225" i="77"/>
  <c r="B285" i="77"/>
  <c r="L260" i="76"/>
  <c r="L262" i="76"/>
  <c r="L261" i="76"/>
  <c r="L255" i="76"/>
  <c r="L256" i="76"/>
  <c r="L257" i="76"/>
  <c r="L258" i="76" s="1"/>
  <c r="K251" i="76"/>
  <c r="L251" i="76"/>
  <c r="L254" i="76" s="1"/>
  <c r="L252" i="76"/>
  <c r="L253" i="76"/>
  <c r="J247" i="76"/>
  <c r="K247" i="76" s="1"/>
  <c r="L247" i="76" s="1"/>
  <c r="L248" i="76"/>
  <c r="L249" i="76"/>
  <c r="I243" i="76"/>
  <c r="L244" i="76"/>
  <c r="L245" i="76"/>
  <c r="H239" i="76"/>
  <c r="I239" i="76" s="1"/>
  <c r="J239" i="76" s="1"/>
  <c r="K239" i="76" s="1"/>
  <c r="L239" i="76" s="1"/>
  <c r="L242" i="76"/>
  <c r="L240" i="76"/>
  <c r="L241" i="76"/>
  <c r="G235" i="76"/>
  <c r="H235" i="76"/>
  <c r="L236" i="76"/>
  <c r="L237" i="76"/>
  <c r="F231" i="76"/>
  <c r="G231" i="76"/>
  <c r="L232" i="76"/>
  <c r="L233" i="76"/>
  <c r="E227" i="76"/>
  <c r="F227" i="76" s="1"/>
  <c r="L228" i="76"/>
  <c r="L229" i="76"/>
  <c r="D223" i="76"/>
  <c r="E223" i="76" s="1"/>
  <c r="F223" i="76" s="1"/>
  <c r="L224" i="76"/>
  <c r="L225" i="76"/>
  <c r="B285" i="76"/>
  <c r="L260" i="75"/>
  <c r="L261" i="75"/>
  <c r="L262" i="75" s="1"/>
  <c r="L255" i="75"/>
  <c r="L258" i="75" s="1"/>
  <c r="L256" i="75"/>
  <c r="L257" i="75"/>
  <c r="K251" i="75"/>
  <c r="L251" i="75" s="1"/>
  <c r="L252" i="75"/>
  <c r="L253" i="75"/>
  <c r="J247" i="75"/>
  <c r="K247" i="75" s="1"/>
  <c r="L247" i="75" s="1"/>
  <c r="L248" i="75"/>
  <c r="L249" i="75"/>
  <c r="I243" i="75"/>
  <c r="J243" i="75" s="1"/>
  <c r="K243" i="75" s="1"/>
  <c r="L243" i="75" s="1"/>
  <c r="L244" i="75"/>
  <c r="L245" i="75"/>
  <c r="H239" i="75"/>
  <c r="L240" i="75"/>
  <c r="L241" i="75"/>
  <c r="G235" i="75"/>
  <c r="H235" i="75" s="1"/>
  <c r="I235" i="75" s="1"/>
  <c r="J235" i="75" s="1"/>
  <c r="K235" i="75" s="1"/>
  <c r="L235" i="75" s="1"/>
  <c r="L236" i="75"/>
  <c r="L237" i="75"/>
  <c r="F231" i="75"/>
  <c r="G231" i="75" s="1"/>
  <c r="H231" i="75" s="1"/>
  <c r="L232" i="75"/>
  <c r="L233" i="75"/>
  <c r="E227" i="75"/>
  <c r="F227" i="75" s="1"/>
  <c r="L228" i="75"/>
  <c r="L229" i="75"/>
  <c r="D223" i="75"/>
  <c r="E223" i="75" s="1"/>
  <c r="L224" i="75"/>
  <c r="L225" i="75"/>
  <c r="B285" i="75"/>
  <c r="L260" i="117"/>
  <c r="L262" i="117" s="1"/>
  <c r="L261" i="117"/>
  <c r="L255" i="117"/>
  <c r="L256" i="117"/>
  <c r="L257" i="117"/>
  <c r="K251" i="117"/>
  <c r="L251" i="117" s="1"/>
  <c r="L252" i="117"/>
  <c r="L253" i="117"/>
  <c r="J247" i="117"/>
  <c r="K247" i="117" s="1"/>
  <c r="L247" i="117" s="1"/>
  <c r="L248" i="117"/>
  <c r="L249" i="117"/>
  <c r="I243" i="117"/>
  <c r="J243" i="117" s="1"/>
  <c r="K243" i="117" s="1"/>
  <c r="L243" i="117" s="1"/>
  <c r="L246" i="117" s="1"/>
  <c r="L244" i="117"/>
  <c r="L245" i="117"/>
  <c r="H239" i="117"/>
  <c r="L240" i="117"/>
  <c r="L241" i="117"/>
  <c r="G235" i="117"/>
  <c r="H235" i="117"/>
  <c r="L236" i="117"/>
  <c r="L237" i="117"/>
  <c r="F231" i="117"/>
  <c r="G231" i="117" s="1"/>
  <c r="H231" i="117" s="1"/>
  <c r="I231" i="117" s="1"/>
  <c r="J231" i="117" s="1"/>
  <c r="K231" i="117" s="1"/>
  <c r="L231" i="117" s="1"/>
  <c r="L232" i="117"/>
  <c r="L233" i="117"/>
  <c r="E227" i="117"/>
  <c r="F227" i="117" s="1"/>
  <c r="G227" i="117" s="1"/>
  <c r="H227" i="117" s="1"/>
  <c r="I227" i="117" s="1"/>
  <c r="J227" i="117" s="1"/>
  <c r="K227" i="117" s="1"/>
  <c r="L227" i="117" s="1"/>
  <c r="L228" i="117"/>
  <c r="L229" i="117"/>
  <c r="D223" i="117"/>
  <c r="E223" i="117" s="1"/>
  <c r="L224" i="117"/>
  <c r="L225" i="117"/>
  <c r="B285" i="117"/>
  <c r="G285" i="117" s="1"/>
  <c r="D307" i="80"/>
  <c r="D318" i="80" s="1"/>
  <c r="B318" i="80"/>
  <c r="D308" i="80"/>
  <c r="D309" i="80"/>
  <c r="D310" i="80"/>
  <c r="D311" i="80"/>
  <c r="D312" i="80"/>
  <c r="D313" i="80"/>
  <c r="H313" i="80" s="1"/>
  <c r="G172" i="80" s="1"/>
  <c r="D314" i="80"/>
  <c r="D315" i="80"/>
  <c r="D316" i="80"/>
  <c r="D307" i="79"/>
  <c r="D318" i="79" s="1"/>
  <c r="B318" i="79"/>
  <c r="D308" i="79"/>
  <c r="D309" i="79"/>
  <c r="D310" i="79"/>
  <c r="D311" i="79"/>
  <c r="D312" i="79"/>
  <c r="D313" i="79"/>
  <c r="D314" i="79"/>
  <c r="D315" i="79"/>
  <c r="D316" i="79"/>
  <c r="D307" i="78"/>
  <c r="D318" i="78" s="1"/>
  <c r="B318" i="78"/>
  <c r="D308" i="78"/>
  <c r="D309" i="78"/>
  <c r="D310" i="78"/>
  <c r="D311" i="78"/>
  <c r="D312" i="78"/>
  <c r="D313" i="78"/>
  <c r="D314" i="78"/>
  <c r="D315" i="78"/>
  <c r="D316" i="78"/>
  <c r="D307" i="77"/>
  <c r="D318" i="77" s="1"/>
  <c r="B318" i="77"/>
  <c r="D308" i="77"/>
  <c r="D309" i="77"/>
  <c r="D310" i="77"/>
  <c r="D311" i="77"/>
  <c r="D312" i="77"/>
  <c r="D313" i="77"/>
  <c r="D314" i="77"/>
  <c r="D315" i="77"/>
  <c r="D316" i="77"/>
  <c r="H316" i="77" s="1"/>
  <c r="D172" i="77" s="1"/>
  <c r="D307" i="76"/>
  <c r="D318" i="76" s="1"/>
  <c r="B318" i="76"/>
  <c r="D308" i="76"/>
  <c r="D309" i="76"/>
  <c r="D310" i="76"/>
  <c r="D311" i="76"/>
  <c r="D312" i="76"/>
  <c r="D313" i="76"/>
  <c r="H313" i="76" s="1"/>
  <c r="G172" i="76" s="1"/>
  <c r="G169" i="76" s="1"/>
  <c r="G173" i="76" s="1"/>
  <c r="G176" i="76" s="1"/>
  <c r="G177" i="76" s="1"/>
  <c r="D314" i="76"/>
  <c r="D315" i="76"/>
  <c r="D316" i="76"/>
  <c r="D307" i="75"/>
  <c r="D318" i="75" s="1"/>
  <c r="B318" i="75"/>
  <c r="D308" i="75"/>
  <c r="D309" i="75"/>
  <c r="D310" i="75"/>
  <c r="D311" i="75"/>
  <c r="D312" i="75"/>
  <c r="D313" i="75"/>
  <c r="D314" i="75"/>
  <c r="D315" i="75"/>
  <c r="D316" i="75"/>
  <c r="D307" i="117"/>
  <c r="D318" i="117" s="1"/>
  <c r="B318" i="117"/>
  <c r="D308" i="117"/>
  <c r="D309" i="117"/>
  <c r="D310" i="117"/>
  <c r="D311" i="117"/>
  <c r="D312" i="117"/>
  <c r="D313" i="117"/>
  <c r="D314" i="117"/>
  <c r="D315" i="117"/>
  <c r="D316" i="117"/>
  <c r="L155" i="36"/>
  <c r="L174" i="36"/>
  <c r="L156" i="36"/>
  <c r="L195" i="36" s="1"/>
  <c r="N195" i="36" s="1"/>
  <c r="L175" i="36"/>
  <c r="M148" i="36"/>
  <c r="M187" i="36" s="1"/>
  <c r="M167" i="36"/>
  <c r="M149" i="36"/>
  <c r="M168" i="36"/>
  <c r="M151" i="36"/>
  <c r="M190" i="36" s="1"/>
  <c r="M170" i="36"/>
  <c r="M152" i="36"/>
  <c r="M171" i="36"/>
  <c r="G9" i="80"/>
  <c r="G9" i="79"/>
  <c r="G9" i="78"/>
  <c r="G9" i="77"/>
  <c r="G9" i="76"/>
  <c r="G9" i="75"/>
  <c r="G9" i="117"/>
  <c r="G10" i="36"/>
  <c r="G11" i="36"/>
  <c r="G12" i="36"/>
  <c r="G13" i="36"/>
  <c r="G14" i="36"/>
  <c r="H9" i="80"/>
  <c r="H9" i="79"/>
  <c r="H9" i="78"/>
  <c r="H9" i="77"/>
  <c r="H9" i="76"/>
  <c r="H9" i="75"/>
  <c r="H9" i="117"/>
  <c r="H11" i="36"/>
  <c r="H12" i="36"/>
  <c r="H13" i="36"/>
  <c r="H14" i="36"/>
  <c r="B57" i="63"/>
  <c r="B63" i="63"/>
  <c r="B72" i="63"/>
  <c r="B77" i="63"/>
  <c r="B81" i="63"/>
  <c r="B88" i="63"/>
  <c r="B91" i="63"/>
  <c r="B94" i="63"/>
  <c r="C57" i="63"/>
  <c r="C63" i="63"/>
  <c r="C72" i="63"/>
  <c r="C77" i="63"/>
  <c r="C81" i="63"/>
  <c r="C88" i="63"/>
  <c r="C91" i="63"/>
  <c r="C94" i="63"/>
  <c r="D57" i="63"/>
  <c r="D63" i="63"/>
  <c r="D72" i="63"/>
  <c r="D77" i="63"/>
  <c r="D81" i="63"/>
  <c r="D88" i="63"/>
  <c r="D91" i="63"/>
  <c r="D94" i="63"/>
  <c r="E57" i="63"/>
  <c r="E63" i="63"/>
  <c r="E72" i="63"/>
  <c r="E77" i="63"/>
  <c r="E81" i="63"/>
  <c r="E88" i="63"/>
  <c r="E91" i="63"/>
  <c r="E94" i="63"/>
  <c r="F52" i="63"/>
  <c r="F53" i="63"/>
  <c r="F54" i="63"/>
  <c r="F55" i="63"/>
  <c r="F56" i="63"/>
  <c r="F58" i="63"/>
  <c r="F59" i="63"/>
  <c r="F60" i="63"/>
  <c r="F61" i="63"/>
  <c r="F62" i="63"/>
  <c r="F64" i="63"/>
  <c r="F65" i="63"/>
  <c r="F66" i="63"/>
  <c r="F67" i="63"/>
  <c r="F68" i="63"/>
  <c r="F69" i="63"/>
  <c r="F70" i="63"/>
  <c r="F71" i="63"/>
  <c r="F73" i="63"/>
  <c r="F74" i="63"/>
  <c r="F75" i="63"/>
  <c r="F76" i="63"/>
  <c r="F78" i="63"/>
  <c r="F79" i="63"/>
  <c r="F80" i="63"/>
  <c r="F82" i="63"/>
  <c r="F83" i="63"/>
  <c r="F84" i="63"/>
  <c r="F85" i="63"/>
  <c r="F86" i="63"/>
  <c r="F87" i="63"/>
  <c r="F89" i="63"/>
  <c r="F90" i="63"/>
  <c r="F92" i="63"/>
  <c r="F94" i="63"/>
  <c r="F93" i="63"/>
  <c r="G52" i="63"/>
  <c r="G53" i="63"/>
  <c r="G54" i="63"/>
  <c r="G55" i="63"/>
  <c r="G56" i="63"/>
  <c r="G58" i="63"/>
  <c r="G59" i="63"/>
  <c r="G60" i="63"/>
  <c r="G61" i="63"/>
  <c r="G62" i="63"/>
  <c r="G64" i="63"/>
  <c r="G65" i="63"/>
  <c r="G66" i="63"/>
  <c r="G67" i="63"/>
  <c r="G68" i="63"/>
  <c r="G69" i="63"/>
  <c r="G70" i="63"/>
  <c r="G71" i="63"/>
  <c r="G73" i="63"/>
  <c r="G74" i="63"/>
  <c r="G75" i="63"/>
  <c r="G76" i="63"/>
  <c r="G78" i="63"/>
  <c r="G79" i="63"/>
  <c r="G81" i="63"/>
  <c r="G80" i="63"/>
  <c r="G82" i="63"/>
  <c r="G83" i="63"/>
  <c r="G84" i="63"/>
  <c r="G85" i="63"/>
  <c r="G86" i="63"/>
  <c r="G87" i="63"/>
  <c r="G89" i="63"/>
  <c r="G90" i="63"/>
  <c r="G92" i="63"/>
  <c r="G94" i="63" s="1"/>
  <c r="G93" i="63"/>
  <c r="G43" i="63"/>
  <c r="G42" i="63"/>
  <c r="G41" i="63"/>
  <c r="G40" i="63"/>
  <c r="G39" i="63"/>
  <c r="G29" i="63"/>
  <c r="G28" i="63"/>
  <c r="G27" i="63"/>
  <c r="G26" i="63"/>
  <c r="G25" i="63"/>
  <c r="G15" i="63"/>
  <c r="G14" i="63"/>
  <c r="G13" i="63"/>
  <c r="G37" i="63"/>
  <c r="G36" i="63"/>
  <c r="G35" i="63"/>
  <c r="G34" i="63"/>
  <c r="G33" i="63"/>
  <c r="G23" i="63"/>
  <c r="G22" i="63"/>
  <c r="G21" i="63"/>
  <c r="G20" i="63"/>
  <c r="G19" i="63"/>
  <c r="G11" i="63"/>
  <c r="G10" i="63"/>
  <c r="G9" i="63"/>
  <c r="C21" i="24"/>
  <c r="C24" i="24" s="1"/>
  <c r="G51" i="9"/>
  <c r="I51" i="9"/>
  <c r="G82" i="9"/>
  <c r="I82" i="9" s="1"/>
  <c r="G81" i="9"/>
  <c r="I81" i="9" s="1"/>
  <c r="G79" i="9"/>
  <c r="I79" i="9" s="1"/>
  <c r="G78" i="9"/>
  <c r="I78" i="9"/>
  <c r="G77" i="9"/>
  <c r="I77" i="9" s="1"/>
  <c r="G73" i="9"/>
  <c r="I73" i="9" s="1"/>
  <c r="I75" i="9" s="1"/>
  <c r="G74" i="9"/>
  <c r="I70" i="9"/>
  <c r="I71" i="9"/>
  <c r="I72" i="9"/>
  <c r="C69" i="9"/>
  <c r="C83" i="9" s="1"/>
  <c r="G68" i="9"/>
  <c r="I68" i="9" s="1"/>
  <c r="G67" i="9"/>
  <c r="I67" i="9" s="1"/>
  <c r="G66" i="9"/>
  <c r="I66" i="9"/>
  <c r="G65" i="9"/>
  <c r="I65" i="9" s="1"/>
  <c r="G63" i="9"/>
  <c r="G64" i="9"/>
  <c r="G61" i="9"/>
  <c r="I61" i="9" s="1"/>
  <c r="G59" i="9"/>
  <c r="G60" i="9"/>
  <c r="G57" i="9"/>
  <c r="I57" i="9" s="1"/>
  <c r="G56" i="9"/>
  <c r="I56" i="9" s="1"/>
  <c r="G54" i="9"/>
  <c r="G55" i="9"/>
  <c r="H38" i="9"/>
  <c r="H44" i="9"/>
  <c r="H53" i="9"/>
  <c r="H58" i="9"/>
  <c r="H62" i="9"/>
  <c r="H72" i="9"/>
  <c r="H75" i="9"/>
  <c r="F38" i="9"/>
  <c r="F44" i="9"/>
  <c r="F53" i="9"/>
  <c r="F58" i="9"/>
  <c r="F62" i="9"/>
  <c r="F75" i="9"/>
  <c r="E38" i="9"/>
  <c r="E44" i="9"/>
  <c r="E53" i="9"/>
  <c r="E58" i="9"/>
  <c r="E62" i="9"/>
  <c r="E75" i="9"/>
  <c r="D38" i="9"/>
  <c r="D44" i="9"/>
  <c r="D53" i="9"/>
  <c r="D58" i="9"/>
  <c r="D62" i="9"/>
  <c r="D75" i="9"/>
  <c r="G52" i="9"/>
  <c r="I52" i="9" s="1"/>
  <c r="G50" i="9"/>
  <c r="I50" i="9" s="1"/>
  <c r="G49" i="9"/>
  <c r="I49" i="9" s="1"/>
  <c r="G48" i="9"/>
  <c r="I48" i="9" s="1"/>
  <c r="G47" i="9"/>
  <c r="I47" i="9" s="1"/>
  <c r="G46" i="9"/>
  <c r="I46" i="9" s="1"/>
  <c r="I80" i="9"/>
  <c r="I74" i="9"/>
  <c r="B12" i="126"/>
  <c r="B16" i="126" s="1"/>
  <c r="B15" i="126"/>
  <c r="D10" i="2"/>
  <c r="D9" i="2" s="1"/>
  <c r="D18" i="2" s="1"/>
  <c r="D22" i="2"/>
  <c r="D33" i="2"/>
  <c r="D25" i="2"/>
  <c r="D28" i="2" s="1"/>
  <c r="E10" i="2"/>
  <c r="E9" i="2" s="1"/>
  <c r="E18" i="2" s="1"/>
  <c r="E22" i="2"/>
  <c r="E33" i="2"/>
  <c r="E25" i="2"/>
  <c r="E28" i="2" s="1"/>
  <c r="F10" i="2"/>
  <c r="F9" i="2" s="1"/>
  <c r="F18" i="2" s="1"/>
  <c r="F23" i="2" s="1"/>
  <c r="F22" i="2"/>
  <c r="F33" i="2"/>
  <c r="F25" i="2"/>
  <c r="F28" i="2" s="1"/>
  <c r="G10" i="2"/>
  <c r="G9" i="2" s="1"/>
  <c r="G18" i="2" s="1"/>
  <c r="G23" i="2" s="1"/>
  <c r="G22" i="2"/>
  <c r="G33" i="2"/>
  <c r="G25" i="2"/>
  <c r="G28" i="2"/>
  <c r="H10" i="2"/>
  <c r="H9" i="2" s="1"/>
  <c r="H18" i="2" s="1"/>
  <c r="H22" i="2"/>
  <c r="H33" i="2"/>
  <c r="H25" i="2"/>
  <c r="H28" i="2" s="1"/>
  <c r="I10" i="2"/>
  <c r="I9" i="2" s="1"/>
  <c r="I18" i="2" s="1"/>
  <c r="I23" i="2" s="1"/>
  <c r="I22" i="2"/>
  <c r="I33" i="2"/>
  <c r="I25" i="2"/>
  <c r="I28" i="2"/>
  <c r="J10" i="2"/>
  <c r="J9" i="2" s="1"/>
  <c r="J18" i="2" s="1"/>
  <c r="J22" i="2"/>
  <c r="J33" i="2"/>
  <c r="J25" i="2"/>
  <c r="J28" i="2" s="1"/>
  <c r="K10" i="2"/>
  <c r="K9" i="2" s="1"/>
  <c r="K18" i="2" s="1"/>
  <c r="K22" i="2"/>
  <c r="K33" i="2"/>
  <c r="K25" i="2"/>
  <c r="K28" i="2" s="1"/>
  <c r="L10" i="2"/>
  <c r="L9" i="2" s="1"/>
  <c r="L18" i="2" s="1"/>
  <c r="L22" i="2"/>
  <c r="L33" i="2"/>
  <c r="L25" i="2"/>
  <c r="L28" i="2" s="1"/>
  <c r="M10" i="2"/>
  <c r="M9" i="2" s="1"/>
  <c r="M18" i="2" s="1"/>
  <c r="M22" i="2"/>
  <c r="M33" i="2"/>
  <c r="M25" i="2"/>
  <c r="M28" i="2" s="1"/>
  <c r="W10" i="2"/>
  <c r="W9" i="2" s="1"/>
  <c r="W18" i="2" s="1"/>
  <c r="W22" i="2"/>
  <c r="W33" i="2"/>
  <c r="W25" i="2"/>
  <c r="W28" i="2" s="1"/>
  <c r="X10" i="2"/>
  <c r="X9" i="2" s="1"/>
  <c r="X18" i="2" s="1"/>
  <c r="X22" i="2"/>
  <c r="X33" i="2"/>
  <c r="X25" i="2"/>
  <c r="X28" i="2" s="1"/>
  <c r="Y10" i="2"/>
  <c r="Y9" i="2" s="1"/>
  <c r="Y18" i="2" s="1"/>
  <c r="Y22" i="2"/>
  <c r="Y33" i="2"/>
  <c r="Y25" i="2"/>
  <c r="Y28" i="2" s="1"/>
  <c r="Z10" i="2"/>
  <c r="Z9" i="2" s="1"/>
  <c r="Z18" i="2" s="1"/>
  <c r="Z22" i="2"/>
  <c r="Z33" i="2"/>
  <c r="Z25" i="2"/>
  <c r="Z28" i="2" s="1"/>
  <c r="AA6" i="2"/>
  <c r="AA7" i="2"/>
  <c r="AA8" i="2"/>
  <c r="AA11" i="2"/>
  <c r="AA12" i="2"/>
  <c r="AA13" i="2"/>
  <c r="AA14" i="2"/>
  <c r="AA15" i="2"/>
  <c r="AA16" i="2"/>
  <c r="AA17" i="2"/>
  <c r="AA19" i="2"/>
  <c r="AA20" i="2"/>
  <c r="AA21" i="2"/>
  <c r="AA31" i="2"/>
  <c r="AA32" i="2"/>
  <c r="AA30" i="2"/>
  <c r="AA24" i="2"/>
  <c r="AA26" i="2"/>
  <c r="AA25" i="2" s="1"/>
  <c r="AA28" i="2" s="1"/>
  <c r="AA27" i="2"/>
  <c r="C6" i="12"/>
  <c r="C21" i="12" s="1"/>
  <c r="C26" i="12" s="1"/>
  <c r="C11" i="12"/>
  <c r="C10" i="12" s="1"/>
  <c r="C25" i="12"/>
  <c r="C34" i="12"/>
  <c r="C29" i="12"/>
  <c r="D6" i="12"/>
  <c r="D11" i="12"/>
  <c r="D10" i="12" s="1"/>
  <c r="D25" i="12"/>
  <c r="D34" i="12"/>
  <c r="D29" i="12"/>
  <c r="E6" i="12"/>
  <c r="E11" i="12"/>
  <c r="E10" i="12" s="1"/>
  <c r="E25" i="12"/>
  <c r="E34" i="12"/>
  <c r="E29" i="12"/>
  <c r="F6" i="12"/>
  <c r="F11" i="12"/>
  <c r="F10" i="12" s="1"/>
  <c r="F21" i="12" s="1"/>
  <c r="F26" i="12" s="1"/>
  <c r="F37" i="12" s="1"/>
  <c r="F25" i="12"/>
  <c r="F34" i="12"/>
  <c r="F29" i="12"/>
  <c r="G6" i="12"/>
  <c r="G21" i="12" s="1"/>
  <c r="G26" i="12" s="1"/>
  <c r="G11" i="12"/>
  <c r="G10" i="12" s="1"/>
  <c r="G25" i="12"/>
  <c r="G34" i="12"/>
  <c r="G29" i="12"/>
  <c r="H6" i="12"/>
  <c r="H11" i="12"/>
  <c r="H10" i="12" s="1"/>
  <c r="H25" i="12"/>
  <c r="H34" i="12"/>
  <c r="H29" i="12"/>
  <c r="I6" i="12"/>
  <c r="I11" i="12"/>
  <c r="I10" i="12" s="1"/>
  <c r="I25" i="12"/>
  <c r="I34" i="12"/>
  <c r="I29" i="12"/>
  <c r="J6" i="12"/>
  <c r="J11" i="12"/>
  <c r="J10" i="12" s="1"/>
  <c r="J21" i="12" s="1"/>
  <c r="J26" i="12" s="1"/>
  <c r="J37" i="12" s="1"/>
  <c r="J25" i="12"/>
  <c r="J34" i="12"/>
  <c r="J29" i="12"/>
  <c r="K6" i="12"/>
  <c r="K11" i="12"/>
  <c r="K10" i="12" s="1"/>
  <c r="K25" i="12"/>
  <c r="K34" i="12"/>
  <c r="K29" i="12"/>
  <c r="L6" i="12"/>
  <c r="L11" i="12"/>
  <c r="L10" i="12" s="1"/>
  <c r="L25" i="12"/>
  <c r="L34" i="12"/>
  <c r="L29" i="12"/>
  <c r="M6" i="12"/>
  <c r="M11" i="12"/>
  <c r="M10" i="12" s="1"/>
  <c r="M25" i="12"/>
  <c r="M34" i="12"/>
  <c r="M29" i="12"/>
  <c r="N6" i="12"/>
  <c r="N11" i="12"/>
  <c r="N10" i="12" s="1"/>
  <c r="N21" i="12" s="1"/>
  <c r="N26" i="12" s="1"/>
  <c r="N25" i="12"/>
  <c r="N34" i="12"/>
  <c r="N29" i="12"/>
  <c r="O6" i="12"/>
  <c r="O21" i="12" s="1"/>
  <c r="O26" i="12" s="1"/>
  <c r="O37" i="12" s="1"/>
  <c r="O11" i="12"/>
  <c r="O10" i="12" s="1"/>
  <c r="O25" i="12"/>
  <c r="O34" i="12"/>
  <c r="O29" i="12"/>
  <c r="P6" i="12"/>
  <c r="P11" i="12"/>
  <c r="P10" i="12" s="1"/>
  <c r="P25" i="12"/>
  <c r="P34" i="12"/>
  <c r="P29" i="12"/>
  <c r="Q6" i="12"/>
  <c r="Q11" i="12"/>
  <c r="Q10" i="12" s="1"/>
  <c r="Q25" i="12"/>
  <c r="Q34" i="12"/>
  <c r="Q29" i="12"/>
  <c r="R6" i="12"/>
  <c r="R11" i="12"/>
  <c r="R10" i="12" s="1"/>
  <c r="R21" i="12" s="1"/>
  <c r="R26" i="12" s="1"/>
  <c r="R25" i="12"/>
  <c r="R34" i="12"/>
  <c r="R29" i="12"/>
  <c r="S6" i="12"/>
  <c r="S11" i="12"/>
  <c r="S10" i="12" s="1"/>
  <c r="S25" i="12"/>
  <c r="S34" i="12"/>
  <c r="S29" i="12"/>
  <c r="T6" i="12"/>
  <c r="T11" i="12"/>
  <c r="T10" i="12" s="1"/>
  <c r="T25" i="12"/>
  <c r="T34" i="12"/>
  <c r="T37" i="12" s="1"/>
  <c r="T29" i="12"/>
  <c r="U6" i="12"/>
  <c r="U11" i="12"/>
  <c r="U10" i="12" s="1"/>
  <c r="U25" i="12"/>
  <c r="U34" i="12"/>
  <c r="U29" i="12"/>
  <c r="V6" i="12"/>
  <c r="V11" i="12"/>
  <c r="V10" i="12" s="1"/>
  <c r="V21" i="12" s="1"/>
  <c r="V26" i="12" s="1"/>
  <c r="V25" i="12"/>
  <c r="V34" i="12"/>
  <c r="V29" i="12"/>
  <c r="W6" i="12"/>
  <c r="W11" i="12"/>
  <c r="W10" i="12" s="1"/>
  <c r="W25" i="12"/>
  <c r="W34" i="12"/>
  <c r="W29" i="12"/>
  <c r="X6" i="12"/>
  <c r="X11" i="12"/>
  <c r="X10" i="12" s="1"/>
  <c r="X25" i="12"/>
  <c r="X34" i="12"/>
  <c r="X29" i="12"/>
  <c r="Y6" i="12"/>
  <c r="Y11" i="12"/>
  <c r="Y10" i="12" s="1"/>
  <c r="Y25" i="12"/>
  <c r="Y34" i="12"/>
  <c r="Y29" i="12"/>
  <c r="Z6" i="12"/>
  <c r="Z11" i="12"/>
  <c r="Z10" i="12" s="1"/>
  <c r="Z21" i="12" s="1"/>
  <c r="Z26" i="12" s="1"/>
  <c r="Z25" i="12"/>
  <c r="Z34" i="12"/>
  <c r="Z29" i="12"/>
  <c r="AA6" i="12"/>
  <c r="AA21" i="12" s="1"/>
  <c r="AA26" i="12" s="1"/>
  <c r="AA11" i="12"/>
  <c r="AA10" i="12" s="1"/>
  <c r="AA25" i="12"/>
  <c r="AA34" i="12"/>
  <c r="AA29" i="12"/>
  <c r="AB6" i="12"/>
  <c r="AB11" i="12"/>
  <c r="AB10" i="12" s="1"/>
  <c r="AB25" i="12"/>
  <c r="AB34" i="12"/>
  <c r="AB29" i="12"/>
  <c r="AC6" i="12"/>
  <c r="AC11" i="12"/>
  <c r="AC10" i="12" s="1"/>
  <c r="AC25" i="12"/>
  <c r="AC34" i="12"/>
  <c r="AC29" i="12"/>
  <c r="AD6" i="12"/>
  <c r="AD11" i="12"/>
  <c r="AD10" i="12" s="1"/>
  <c r="AD21" i="12" s="1"/>
  <c r="AD26" i="12" s="1"/>
  <c r="AD25" i="12"/>
  <c r="AD34" i="12"/>
  <c r="AD29" i="12"/>
  <c r="AE6" i="12"/>
  <c r="AE21" i="12" s="1"/>
  <c r="AE26" i="12" s="1"/>
  <c r="AE11" i="12"/>
  <c r="AE10" i="12" s="1"/>
  <c r="AE25" i="12"/>
  <c r="AE34" i="12"/>
  <c r="AE29" i="12"/>
  <c r="AF6" i="12"/>
  <c r="AF11" i="12"/>
  <c r="AF10" i="12" s="1"/>
  <c r="AF25" i="12"/>
  <c r="AF34" i="12"/>
  <c r="AF37" i="12" s="1"/>
  <c r="AF29" i="12"/>
  <c r="AG6" i="12"/>
  <c r="AG11" i="12"/>
  <c r="AG10" i="12" s="1"/>
  <c r="AG25" i="12"/>
  <c r="AG34" i="12"/>
  <c r="AG29" i="12"/>
  <c r="AH6" i="12"/>
  <c r="AH11" i="12"/>
  <c r="AH10" i="12" s="1"/>
  <c r="AH21" i="12" s="1"/>
  <c r="AH26" i="12" s="1"/>
  <c r="AH25" i="12"/>
  <c r="AH34" i="12"/>
  <c r="AH29" i="12"/>
  <c r="AI6" i="12"/>
  <c r="AI11" i="12"/>
  <c r="AI10" i="12" s="1"/>
  <c r="AI25" i="12"/>
  <c r="AI34" i="12"/>
  <c r="AI29" i="12"/>
  <c r="AJ6" i="12"/>
  <c r="AJ11" i="12"/>
  <c r="AJ10" i="12" s="1"/>
  <c r="AJ25" i="12"/>
  <c r="AJ34" i="12"/>
  <c r="AJ29" i="12"/>
  <c r="AK7" i="12"/>
  <c r="AK6" i="12" s="1"/>
  <c r="AK8" i="12"/>
  <c r="AK9" i="12"/>
  <c r="AK12" i="12"/>
  <c r="AK13" i="12"/>
  <c r="AK14" i="12"/>
  <c r="AK15" i="12"/>
  <c r="AK16" i="12"/>
  <c r="AK17" i="12"/>
  <c r="AK18" i="12"/>
  <c r="AK19" i="12"/>
  <c r="AK20" i="12"/>
  <c r="AK22" i="12"/>
  <c r="AK23" i="12"/>
  <c r="AK24" i="12"/>
  <c r="AK32" i="12"/>
  <c r="AK33" i="12"/>
  <c r="AK31" i="12"/>
  <c r="AK27" i="12"/>
  <c r="AK29" i="12" s="1"/>
  <c r="AK28" i="12"/>
  <c r="E20" i="9"/>
  <c r="E23" i="9"/>
  <c r="C20" i="9"/>
  <c r="C26" i="9" s="1"/>
  <c r="G25" i="9"/>
  <c r="I25" i="9" s="1"/>
  <c r="G24" i="9"/>
  <c r="I24" i="9" s="1"/>
  <c r="D23" i="9"/>
  <c r="F23" i="9"/>
  <c r="H23" i="9"/>
  <c r="G22" i="9"/>
  <c r="I22" i="9" s="1"/>
  <c r="G21" i="9"/>
  <c r="I21" i="9" s="1"/>
  <c r="D20" i="9"/>
  <c r="F20" i="9"/>
  <c r="H20" i="9"/>
  <c r="G19" i="9"/>
  <c r="I19" i="9" s="1"/>
  <c r="G18" i="9"/>
  <c r="I18" i="9" s="1"/>
  <c r="G17" i="9"/>
  <c r="I17" i="9" s="1"/>
  <c r="G15" i="9"/>
  <c r="I15" i="9" s="1"/>
  <c r="G14" i="9"/>
  <c r="I14" i="9" s="1"/>
  <c r="D13" i="9"/>
  <c r="H13" i="9"/>
  <c r="G12" i="9"/>
  <c r="I12" i="9" s="1"/>
  <c r="G11" i="9"/>
  <c r="I11" i="9" s="1"/>
  <c r="G10" i="9"/>
  <c r="I10" i="9" s="1"/>
  <c r="I76" i="9"/>
  <c r="G45" i="9"/>
  <c r="G39" i="9"/>
  <c r="I39" i="9" s="1"/>
  <c r="G40" i="9"/>
  <c r="G41" i="9"/>
  <c r="I41" i="9" s="1"/>
  <c r="G42" i="9"/>
  <c r="I42" i="9" s="1"/>
  <c r="G43" i="9"/>
  <c r="I43" i="9" s="1"/>
  <c r="G33" i="9"/>
  <c r="I33" i="9" s="1"/>
  <c r="G34" i="9"/>
  <c r="I34" i="9" s="1"/>
  <c r="G35" i="9"/>
  <c r="G36" i="9"/>
  <c r="I36" i="9"/>
  <c r="G37" i="9"/>
  <c r="I37" i="9" s="1"/>
  <c r="H17" i="4"/>
  <c r="H16" i="4"/>
  <c r="H15" i="4"/>
  <c r="H13" i="4"/>
  <c r="H12" i="4"/>
  <c r="D18" i="23"/>
  <c r="F18" i="23"/>
  <c r="H18" i="23"/>
  <c r="J18" i="23"/>
  <c r="C18" i="23"/>
  <c r="E18" i="23"/>
  <c r="G18" i="23"/>
  <c r="I18" i="23"/>
  <c r="L17" i="23"/>
  <c r="K17" i="23"/>
  <c r="L16" i="23"/>
  <c r="K16" i="23"/>
  <c r="L15" i="23"/>
  <c r="K15" i="23"/>
  <c r="L14" i="23"/>
  <c r="K14" i="23"/>
  <c r="L13" i="23"/>
  <c r="K13" i="23"/>
  <c r="L12" i="23"/>
  <c r="K12" i="23"/>
  <c r="L11" i="23"/>
  <c r="K11" i="23"/>
  <c r="L10" i="23"/>
  <c r="K10" i="23"/>
  <c r="L9" i="23"/>
  <c r="K9" i="23"/>
  <c r="C6" i="27"/>
  <c r="C10" i="27"/>
  <c r="C15" i="27"/>
  <c r="C23" i="27"/>
  <c r="C28" i="27"/>
  <c r="C37" i="27"/>
  <c r="C41" i="27"/>
  <c r="C40" i="27" s="1"/>
  <c r="C46" i="27"/>
  <c r="C57" i="27"/>
  <c r="C56" i="27" s="1"/>
  <c r="C65" i="27"/>
  <c r="C77" i="27"/>
  <c r="C79" i="27"/>
  <c r="C83" i="27"/>
  <c r="C86" i="27"/>
  <c r="C96" i="27"/>
  <c r="C100" i="27"/>
  <c r="C99" i="27" s="1"/>
  <c r="C102" i="27"/>
  <c r="C114" i="27"/>
  <c r="C113" i="27" s="1"/>
  <c r="D6" i="27"/>
  <c r="D10" i="27"/>
  <c r="D15" i="27"/>
  <c r="D5" i="27" s="1"/>
  <c r="D23" i="27"/>
  <c r="D28" i="27"/>
  <c r="D37" i="27"/>
  <c r="D41" i="27"/>
  <c r="D40" i="27" s="1"/>
  <c r="D46" i="27"/>
  <c r="D57" i="27"/>
  <c r="D56" i="27" s="1"/>
  <c r="D65" i="27"/>
  <c r="D77" i="27"/>
  <c r="D79" i="27"/>
  <c r="D83" i="27"/>
  <c r="D86" i="27"/>
  <c r="D96" i="27"/>
  <c r="D100" i="27"/>
  <c r="D102" i="27"/>
  <c r="D114" i="27"/>
  <c r="D113" i="27" s="1"/>
  <c r="E6" i="27"/>
  <c r="E10" i="27"/>
  <c r="E15" i="27"/>
  <c r="E23" i="27"/>
  <c r="E28" i="27"/>
  <c r="E37" i="27"/>
  <c r="E41" i="27"/>
  <c r="E46" i="27"/>
  <c r="E40" i="27" s="1"/>
  <c r="E57" i="27"/>
  <c r="E56" i="27" s="1"/>
  <c r="E65" i="27"/>
  <c r="E77" i="27"/>
  <c r="E79" i="27"/>
  <c r="E83" i="27"/>
  <c r="E86" i="27"/>
  <c r="E96" i="27"/>
  <c r="E100" i="27"/>
  <c r="E99" i="27" s="1"/>
  <c r="E102" i="27"/>
  <c r="E114" i="27"/>
  <c r="E113" i="27"/>
  <c r="F6" i="27"/>
  <c r="F10" i="27"/>
  <c r="F15" i="27"/>
  <c r="F23" i="27"/>
  <c r="F28" i="27"/>
  <c r="F37" i="27"/>
  <c r="F41" i="27"/>
  <c r="F46" i="27"/>
  <c r="F57" i="27"/>
  <c r="F56" i="27" s="1"/>
  <c r="F65" i="27"/>
  <c r="F77" i="27"/>
  <c r="F79" i="27"/>
  <c r="F83" i="27"/>
  <c r="F86" i="27"/>
  <c r="F96" i="27"/>
  <c r="F100" i="27"/>
  <c r="F99" i="27" s="1"/>
  <c r="F102" i="27"/>
  <c r="F114" i="27"/>
  <c r="F113" i="27"/>
  <c r="G6" i="27"/>
  <c r="G10" i="27"/>
  <c r="G15" i="27"/>
  <c r="G23" i="27"/>
  <c r="G5" i="27" s="1"/>
  <c r="G28" i="27"/>
  <c r="G37" i="27"/>
  <c r="G41" i="27"/>
  <c r="G40" i="27" s="1"/>
  <c r="G46" i="27"/>
  <c r="G57" i="27"/>
  <c r="G56" i="27"/>
  <c r="G65" i="27"/>
  <c r="G77" i="27"/>
  <c r="G79" i="27"/>
  <c r="G83" i="27"/>
  <c r="G86" i="27"/>
  <c r="G96" i="27"/>
  <c r="G100" i="27"/>
  <c r="G102" i="27"/>
  <c r="G99" i="27" s="1"/>
  <c r="G114" i="27"/>
  <c r="G113" i="27"/>
  <c r="H6" i="27"/>
  <c r="H10" i="27"/>
  <c r="H15" i="27"/>
  <c r="H23" i="27"/>
  <c r="H28" i="27"/>
  <c r="H37" i="27"/>
  <c r="H41" i="27"/>
  <c r="H46" i="27"/>
  <c r="H40" i="27" s="1"/>
  <c r="H57" i="27"/>
  <c r="H56" i="27" s="1"/>
  <c r="H65" i="27"/>
  <c r="H77" i="27"/>
  <c r="H79" i="27"/>
  <c r="H83" i="27"/>
  <c r="H86" i="27"/>
  <c r="H96" i="27"/>
  <c r="H100" i="27"/>
  <c r="H102" i="27"/>
  <c r="H99" i="27"/>
  <c r="H114" i="27"/>
  <c r="H113" i="27"/>
  <c r="I6" i="27"/>
  <c r="I10" i="27"/>
  <c r="I15" i="27"/>
  <c r="I23" i="27"/>
  <c r="I28" i="27"/>
  <c r="I37" i="27"/>
  <c r="I41" i="27"/>
  <c r="I46" i="27"/>
  <c r="I57" i="27"/>
  <c r="I56" i="27" s="1"/>
  <c r="I65" i="27"/>
  <c r="I77" i="27"/>
  <c r="I79" i="27"/>
  <c r="I83" i="27"/>
  <c r="I86" i="27"/>
  <c r="I96" i="27"/>
  <c r="I100" i="27"/>
  <c r="I99" i="27" s="1"/>
  <c r="I102" i="27"/>
  <c r="I114" i="27"/>
  <c r="I113" i="27" s="1"/>
  <c r="J6" i="27"/>
  <c r="J10" i="27"/>
  <c r="J15" i="27"/>
  <c r="J23" i="27"/>
  <c r="J28" i="27"/>
  <c r="J37" i="27"/>
  <c r="J41" i="27"/>
  <c r="J46" i="27"/>
  <c r="J57" i="27"/>
  <c r="J56" i="27" s="1"/>
  <c r="J65" i="27"/>
  <c r="J77" i="27"/>
  <c r="J79" i="27"/>
  <c r="J83" i="27"/>
  <c r="J86" i="27"/>
  <c r="J96" i="27"/>
  <c r="J100" i="27"/>
  <c r="J99" i="27" s="1"/>
  <c r="J102" i="27"/>
  <c r="J114" i="27"/>
  <c r="J113" i="27" s="1"/>
  <c r="K6" i="27"/>
  <c r="K10" i="27"/>
  <c r="K15" i="27"/>
  <c r="K23" i="27"/>
  <c r="K28" i="27"/>
  <c r="K37" i="27"/>
  <c r="K41" i="27"/>
  <c r="K40" i="27" s="1"/>
  <c r="K46" i="27"/>
  <c r="K57" i="27"/>
  <c r="K56" i="27" s="1"/>
  <c r="K65" i="27"/>
  <c r="K77" i="27"/>
  <c r="K79" i="27"/>
  <c r="K83" i="27"/>
  <c r="K86" i="27"/>
  <c r="K96" i="27"/>
  <c r="K100" i="27"/>
  <c r="K102" i="27"/>
  <c r="K114" i="27"/>
  <c r="K113" i="27" s="1"/>
  <c r="L6" i="27"/>
  <c r="L10" i="27"/>
  <c r="L15" i="27"/>
  <c r="L23" i="27"/>
  <c r="L28" i="27"/>
  <c r="L37" i="27"/>
  <c r="L41" i="27"/>
  <c r="L40" i="27" s="1"/>
  <c r="L46" i="27"/>
  <c r="L57" i="27"/>
  <c r="L56" i="27" s="1"/>
  <c r="L65" i="27"/>
  <c r="L77" i="27"/>
  <c r="L79" i="27"/>
  <c r="L83" i="27"/>
  <c r="L86" i="27"/>
  <c r="L96" i="27"/>
  <c r="L100" i="27"/>
  <c r="L99" i="27" s="1"/>
  <c r="L102" i="27"/>
  <c r="L114" i="27"/>
  <c r="L113" i="27" s="1"/>
  <c r="M6" i="27"/>
  <c r="M10" i="27"/>
  <c r="M15" i="27"/>
  <c r="M5" i="27" s="1"/>
  <c r="M23" i="27"/>
  <c r="M28" i="27"/>
  <c r="M37" i="27"/>
  <c r="M41" i="27"/>
  <c r="M40" i="27" s="1"/>
  <c r="M46" i="27"/>
  <c r="M57" i="27"/>
  <c r="M56" i="27" s="1"/>
  <c r="M65" i="27"/>
  <c r="M77" i="27"/>
  <c r="M79" i="27"/>
  <c r="M83" i="27"/>
  <c r="M86" i="27"/>
  <c r="M96" i="27"/>
  <c r="M100" i="27"/>
  <c r="M99" i="27" s="1"/>
  <c r="M102" i="27"/>
  <c r="M114" i="27"/>
  <c r="M113" i="27" s="1"/>
  <c r="N6" i="27"/>
  <c r="N10" i="27"/>
  <c r="N15" i="27"/>
  <c r="N23" i="27"/>
  <c r="N28" i="27"/>
  <c r="N37" i="27"/>
  <c r="N41" i="27"/>
  <c r="N46" i="27"/>
  <c r="N57" i="27"/>
  <c r="N56" i="27" s="1"/>
  <c r="N65" i="27"/>
  <c r="N77" i="27"/>
  <c r="N79" i="27"/>
  <c r="N83" i="27"/>
  <c r="N86" i="27"/>
  <c r="N96" i="27"/>
  <c r="N100" i="27"/>
  <c r="N102" i="27"/>
  <c r="N114" i="27"/>
  <c r="N113" i="27" s="1"/>
  <c r="O6" i="27"/>
  <c r="O10" i="27"/>
  <c r="O15" i="27"/>
  <c r="O23" i="27"/>
  <c r="O28" i="27"/>
  <c r="O37" i="27"/>
  <c r="O41" i="27"/>
  <c r="O46" i="27"/>
  <c r="O57" i="27"/>
  <c r="O56" i="27"/>
  <c r="O65" i="27"/>
  <c r="O77" i="27"/>
  <c r="O79" i="27"/>
  <c r="O83" i="27"/>
  <c r="O64" i="27" s="1"/>
  <c r="O118" i="27" s="1"/>
  <c r="O86" i="27"/>
  <c r="O96" i="27"/>
  <c r="O100" i="27"/>
  <c r="O99" i="27"/>
  <c r="O102" i="27"/>
  <c r="O114" i="27"/>
  <c r="O113" i="27" s="1"/>
  <c r="P6" i="27"/>
  <c r="P10" i="27"/>
  <c r="P5" i="27" s="1"/>
  <c r="P15" i="27"/>
  <c r="P23" i="27"/>
  <c r="P28" i="27"/>
  <c r="P37" i="27"/>
  <c r="P41" i="27"/>
  <c r="P46" i="27"/>
  <c r="P57" i="27"/>
  <c r="P56" i="27"/>
  <c r="P65" i="27"/>
  <c r="P77" i="27"/>
  <c r="P79" i="27"/>
  <c r="P83" i="27"/>
  <c r="P86" i="27"/>
  <c r="P96" i="27"/>
  <c r="P100" i="27"/>
  <c r="P102" i="27"/>
  <c r="P114" i="27"/>
  <c r="P113" i="27" s="1"/>
  <c r="H8" i="81"/>
  <c r="H14" i="81" s="1"/>
  <c r="G8" i="81"/>
  <c r="G14" i="81"/>
  <c r="F8" i="81"/>
  <c r="F14" i="81" s="1"/>
  <c r="E8" i="81"/>
  <c r="E14" i="81"/>
  <c r="D14" i="81"/>
  <c r="D83" i="81" s="1"/>
  <c r="I12" i="81"/>
  <c r="I11" i="81"/>
  <c r="I10" i="81"/>
  <c r="C56" i="81"/>
  <c r="E56" i="81" s="1"/>
  <c r="D31" i="81" s="1"/>
  <c r="G44" i="81"/>
  <c r="D56" i="81" s="1"/>
  <c r="F45" i="81"/>
  <c r="E46" i="81"/>
  <c r="D47" i="81"/>
  <c r="C48" i="81"/>
  <c r="D52" i="81" s="1"/>
  <c r="C54" i="81"/>
  <c r="D55" i="81"/>
  <c r="I30" i="81"/>
  <c r="I29" i="81"/>
  <c r="I28" i="81"/>
  <c r="I27" i="81"/>
  <c r="C23" i="81"/>
  <c r="I22" i="81"/>
  <c r="I21" i="81"/>
  <c r="C20" i="81"/>
  <c r="G75" i="81"/>
  <c r="G78" i="81" s="1"/>
  <c r="H75" i="81"/>
  <c r="H78" i="81" s="1"/>
  <c r="H81" i="81" s="1"/>
  <c r="F75" i="81"/>
  <c r="F78" i="81"/>
  <c r="F81" i="81" s="1"/>
  <c r="E75" i="81"/>
  <c r="E78" i="81" s="1"/>
  <c r="E81" i="81" s="1"/>
  <c r="D75" i="81"/>
  <c r="D78" i="81" s="1"/>
  <c r="D81" i="81" s="1"/>
  <c r="I80" i="81"/>
  <c r="I79" i="81"/>
  <c r="C75" i="81"/>
  <c r="C78" i="81" s="1"/>
  <c r="I77" i="81"/>
  <c r="I76" i="81"/>
  <c r="I75" i="81" s="1"/>
  <c r="I74" i="81"/>
  <c r="I73" i="81"/>
  <c r="I72" i="81"/>
  <c r="I71" i="81"/>
  <c r="I70" i="81" s="1"/>
  <c r="G70" i="81"/>
  <c r="F70" i="81"/>
  <c r="E70" i="81"/>
  <c r="D70" i="81"/>
  <c r="C70" i="81"/>
  <c r="H8" i="90"/>
  <c r="H14" i="90" s="1"/>
  <c r="G8" i="90"/>
  <c r="G14" i="90" s="1"/>
  <c r="F8" i="90"/>
  <c r="E8" i="90"/>
  <c r="E14" i="90" s="1"/>
  <c r="D14" i="90"/>
  <c r="D83" i="90" s="1"/>
  <c r="I12" i="90"/>
  <c r="I11" i="90"/>
  <c r="I10" i="90"/>
  <c r="C56" i="90"/>
  <c r="G44" i="90"/>
  <c r="D56" i="90" s="1"/>
  <c r="F45" i="90"/>
  <c r="D55" i="90" s="1"/>
  <c r="E46" i="90"/>
  <c r="D47" i="90"/>
  <c r="C48" i="90"/>
  <c r="D52" i="90" s="1"/>
  <c r="D54" i="90"/>
  <c r="I30" i="90"/>
  <c r="I29" i="90"/>
  <c r="I28" i="90"/>
  <c r="I27" i="90"/>
  <c r="C23" i="90"/>
  <c r="I22" i="90"/>
  <c r="I21" i="90"/>
  <c r="C20" i="90"/>
  <c r="G75" i="90"/>
  <c r="G78" i="90" s="1"/>
  <c r="G81" i="90" s="1"/>
  <c r="H75" i="90"/>
  <c r="H78" i="90" s="1"/>
  <c r="H81" i="90" s="1"/>
  <c r="H83" i="90" s="1"/>
  <c r="F75" i="90"/>
  <c r="F78" i="90" s="1"/>
  <c r="F81" i="90" s="1"/>
  <c r="E75" i="90"/>
  <c r="E78" i="90"/>
  <c r="E81" i="90" s="1"/>
  <c r="D75" i="90"/>
  <c r="D78" i="90" s="1"/>
  <c r="D81" i="90" s="1"/>
  <c r="I80" i="90"/>
  <c r="I79" i="90"/>
  <c r="C75" i="90"/>
  <c r="C78" i="90" s="1"/>
  <c r="I77" i="90"/>
  <c r="I76" i="90"/>
  <c r="I74" i="90"/>
  <c r="I73" i="90"/>
  <c r="I72" i="90"/>
  <c r="I71" i="90"/>
  <c r="I70" i="90"/>
  <c r="G70" i="90"/>
  <c r="F70" i="90"/>
  <c r="E70" i="90"/>
  <c r="D70" i="90"/>
  <c r="C70" i="90"/>
  <c r="H8" i="89"/>
  <c r="H14" i="89" s="1"/>
  <c r="G8" i="89"/>
  <c r="G14" i="89" s="1"/>
  <c r="F8" i="89"/>
  <c r="F14" i="89" s="1"/>
  <c r="E8" i="89"/>
  <c r="E14" i="89" s="1"/>
  <c r="D14" i="89"/>
  <c r="I12" i="89"/>
  <c r="I11" i="89"/>
  <c r="I10" i="89"/>
  <c r="C56" i="89"/>
  <c r="G44" i="89"/>
  <c r="D56" i="89"/>
  <c r="F45" i="89"/>
  <c r="E46" i="89"/>
  <c r="D47" i="89"/>
  <c r="D53" i="89" s="1"/>
  <c r="C48" i="89"/>
  <c r="D52" i="89" s="1"/>
  <c r="E52" i="89" s="1"/>
  <c r="H31" i="89" s="1"/>
  <c r="H23" i="89" s="1"/>
  <c r="H24" i="89" s="1"/>
  <c r="H82" i="89" s="1"/>
  <c r="D54" i="89"/>
  <c r="C55" i="89"/>
  <c r="E55" i="89" s="1"/>
  <c r="E31" i="89" s="1"/>
  <c r="E23" i="89" s="1"/>
  <c r="E24" i="89" s="1"/>
  <c r="E82" i="89" s="1"/>
  <c r="I30" i="89"/>
  <c r="I29" i="89"/>
  <c r="I28" i="89"/>
  <c r="I27" i="89"/>
  <c r="C23" i="89"/>
  <c r="I22" i="89"/>
  <c r="I21" i="89"/>
  <c r="C20" i="89"/>
  <c r="G75" i="89"/>
  <c r="G78" i="89" s="1"/>
  <c r="G81" i="89" s="1"/>
  <c r="H75" i="89"/>
  <c r="H78" i="89" s="1"/>
  <c r="H81" i="89" s="1"/>
  <c r="F75" i="89"/>
  <c r="F78" i="89"/>
  <c r="F81" i="89" s="1"/>
  <c r="F83" i="89" s="1"/>
  <c r="E75" i="89"/>
  <c r="E78" i="89" s="1"/>
  <c r="E81" i="89" s="1"/>
  <c r="D75" i="89"/>
  <c r="D78" i="89"/>
  <c r="D81" i="89" s="1"/>
  <c r="I80" i="89"/>
  <c r="I79" i="89"/>
  <c r="C75" i="89"/>
  <c r="C78" i="89" s="1"/>
  <c r="I77" i="89"/>
  <c r="I76" i="89"/>
  <c r="I75" i="89" s="1"/>
  <c r="I74" i="89"/>
  <c r="I73" i="89"/>
  <c r="I72" i="89"/>
  <c r="I71" i="89"/>
  <c r="G70" i="89"/>
  <c r="F70" i="89"/>
  <c r="E70" i="89"/>
  <c r="D70" i="89"/>
  <c r="C70" i="89"/>
  <c r="H8" i="88"/>
  <c r="H14" i="88" s="1"/>
  <c r="G8" i="88"/>
  <c r="G14" i="88" s="1"/>
  <c r="F8" i="88"/>
  <c r="F14" i="88"/>
  <c r="E8" i="88"/>
  <c r="E14" i="88" s="1"/>
  <c r="D14" i="88"/>
  <c r="I12" i="88"/>
  <c r="I11" i="88"/>
  <c r="I10" i="88"/>
  <c r="C56" i="88"/>
  <c r="G44" i="88"/>
  <c r="F45" i="88"/>
  <c r="D55" i="88" s="1"/>
  <c r="E46" i="88"/>
  <c r="D54" i="88" s="1"/>
  <c r="D47" i="88"/>
  <c r="D53" i="88" s="1"/>
  <c r="C48" i="88"/>
  <c r="D52" i="88"/>
  <c r="I30" i="88"/>
  <c r="I29" i="88"/>
  <c r="I28" i="88"/>
  <c r="I27" i="88"/>
  <c r="C23" i="88"/>
  <c r="I22" i="88"/>
  <c r="I21" i="88"/>
  <c r="C20" i="88"/>
  <c r="G75" i="88"/>
  <c r="G78" i="88" s="1"/>
  <c r="G81" i="88" s="1"/>
  <c r="H75" i="88"/>
  <c r="H78" i="88" s="1"/>
  <c r="H81" i="88" s="1"/>
  <c r="F75" i="88"/>
  <c r="F78" i="88"/>
  <c r="F81" i="88" s="1"/>
  <c r="E75" i="88"/>
  <c r="E78" i="88" s="1"/>
  <c r="E81" i="88" s="1"/>
  <c r="D75" i="88"/>
  <c r="D78" i="88" s="1"/>
  <c r="D81" i="88" s="1"/>
  <c r="I80" i="88"/>
  <c r="I79" i="88"/>
  <c r="C75" i="88"/>
  <c r="C78" i="88" s="1"/>
  <c r="I77" i="88"/>
  <c r="I76" i="88"/>
  <c r="I75" i="88"/>
  <c r="I74" i="88"/>
  <c r="I73" i="88"/>
  <c r="I72" i="88"/>
  <c r="I70" i="88"/>
  <c r="I71" i="88"/>
  <c r="G70" i="88"/>
  <c r="F70" i="88"/>
  <c r="E70" i="88"/>
  <c r="D70" i="88"/>
  <c r="C70" i="88"/>
  <c r="H8" i="119"/>
  <c r="H14" i="119"/>
  <c r="G8" i="119"/>
  <c r="G14" i="119" s="1"/>
  <c r="F8" i="119"/>
  <c r="F14" i="119"/>
  <c r="E8" i="119"/>
  <c r="E14" i="119" s="1"/>
  <c r="D14" i="119"/>
  <c r="I12" i="119"/>
  <c r="I11" i="119"/>
  <c r="I10" i="119"/>
  <c r="C56" i="119"/>
  <c r="G44" i="119"/>
  <c r="D56" i="119" s="1"/>
  <c r="F45" i="119"/>
  <c r="E46" i="119"/>
  <c r="D54" i="119"/>
  <c r="D47" i="119"/>
  <c r="D53" i="119"/>
  <c r="C48" i="119"/>
  <c r="D52" i="119"/>
  <c r="C55" i="119"/>
  <c r="I30" i="119"/>
  <c r="I29" i="119"/>
  <c r="I28" i="119"/>
  <c r="I27" i="119"/>
  <c r="C23" i="119"/>
  <c r="I22" i="119"/>
  <c r="I21" i="119"/>
  <c r="C20" i="119"/>
  <c r="G75" i="119"/>
  <c r="G78" i="119" s="1"/>
  <c r="G81" i="119" s="1"/>
  <c r="H75" i="119"/>
  <c r="H78" i="119" s="1"/>
  <c r="H81" i="119" s="1"/>
  <c r="F75" i="119"/>
  <c r="F78" i="119" s="1"/>
  <c r="F81" i="119" s="1"/>
  <c r="E75" i="119"/>
  <c r="E78" i="119"/>
  <c r="E81" i="119" s="1"/>
  <c r="D75" i="119"/>
  <c r="D78" i="119" s="1"/>
  <c r="D81" i="119" s="1"/>
  <c r="I80" i="119"/>
  <c r="I79" i="119"/>
  <c r="C75" i="119"/>
  <c r="C78" i="119" s="1"/>
  <c r="I77" i="119"/>
  <c r="I76" i="119"/>
  <c r="I75" i="119" s="1"/>
  <c r="I74" i="119"/>
  <c r="I73" i="119"/>
  <c r="I72" i="119"/>
  <c r="I71" i="119"/>
  <c r="I70" i="119" s="1"/>
  <c r="G70" i="119"/>
  <c r="F70" i="119"/>
  <c r="E70" i="119"/>
  <c r="D70" i="119"/>
  <c r="C70" i="119"/>
  <c r="H8" i="87"/>
  <c r="H14" i="87" s="1"/>
  <c r="G8" i="87"/>
  <c r="G14" i="87" s="1"/>
  <c r="F8" i="87"/>
  <c r="F14" i="87" s="1"/>
  <c r="E8" i="87"/>
  <c r="E14" i="87" s="1"/>
  <c r="D14" i="87"/>
  <c r="I12" i="87"/>
  <c r="I11" i="87"/>
  <c r="I10" i="87"/>
  <c r="C56" i="87"/>
  <c r="G44" i="87"/>
  <c r="D56" i="87" s="1"/>
  <c r="F45" i="87"/>
  <c r="D55" i="87"/>
  <c r="E46" i="87"/>
  <c r="D54" i="87" s="1"/>
  <c r="D47" i="87"/>
  <c r="C48" i="87"/>
  <c r="D52" i="87" s="1"/>
  <c r="D53" i="87"/>
  <c r="I30" i="87"/>
  <c r="I29" i="87"/>
  <c r="I28" i="87"/>
  <c r="I27" i="87"/>
  <c r="C23" i="87"/>
  <c r="I22" i="87"/>
  <c r="I21" i="87"/>
  <c r="C20" i="87"/>
  <c r="G75" i="87"/>
  <c r="G78" i="87" s="1"/>
  <c r="G81" i="87" s="1"/>
  <c r="H75" i="87"/>
  <c r="H78" i="87"/>
  <c r="H81" i="87" s="1"/>
  <c r="F75" i="87"/>
  <c r="F78" i="87" s="1"/>
  <c r="F81" i="87" s="1"/>
  <c r="E75" i="87"/>
  <c r="E78" i="87" s="1"/>
  <c r="E81" i="87" s="1"/>
  <c r="D75" i="87"/>
  <c r="D78" i="87" s="1"/>
  <c r="D81" i="87" s="1"/>
  <c r="I80" i="87"/>
  <c r="I79" i="87"/>
  <c r="C75" i="87"/>
  <c r="C78" i="87" s="1"/>
  <c r="I77" i="87"/>
  <c r="I76" i="87"/>
  <c r="I75" i="87"/>
  <c r="I74" i="87"/>
  <c r="I73" i="87"/>
  <c r="I72" i="87"/>
  <c r="I71" i="87"/>
  <c r="I70" i="87" s="1"/>
  <c r="G70" i="87"/>
  <c r="F70" i="87"/>
  <c r="E70" i="87"/>
  <c r="D70" i="87"/>
  <c r="C70" i="87"/>
  <c r="H8" i="86"/>
  <c r="H14" i="86" s="1"/>
  <c r="G8" i="86"/>
  <c r="G14" i="86" s="1"/>
  <c r="F8" i="86"/>
  <c r="F14" i="86" s="1"/>
  <c r="E8" i="86"/>
  <c r="E14" i="86" s="1"/>
  <c r="D14" i="86"/>
  <c r="I12" i="86"/>
  <c r="I11" i="86"/>
  <c r="I10" i="86"/>
  <c r="C56" i="86"/>
  <c r="G44" i="86"/>
  <c r="D56" i="86"/>
  <c r="F45" i="86"/>
  <c r="E46" i="86"/>
  <c r="D54" i="86" s="1"/>
  <c r="D47" i="86"/>
  <c r="D53" i="86" s="1"/>
  <c r="E53" i="86" s="1"/>
  <c r="G31" i="86" s="1"/>
  <c r="G23" i="86" s="1"/>
  <c r="G24" i="86" s="1"/>
  <c r="C48" i="86"/>
  <c r="D52" i="86"/>
  <c r="I30" i="86"/>
  <c r="I29" i="86"/>
  <c r="I28" i="86"/>
  <c r="I27" i="86"/>
  <c r="C23" i="86"/>
  <c r="I22" i="86"/>
  <c r="I21" i="86"/>
  <c r="C20" i="86"/>
  <c r="G75" i="86"/>
  <c r="G78" i="86" s="1"/>
  <c r="G81" i="86" s="1"/>
  <c r="H75" i="86"/>
  <c r="H78" i="86" s="1"/>
  <c r="H81" i="86" s="1"/>
  <c r="F75" i="86"/>
  <c r="F78" i="86" s="1"/>
  <c r="F81" i="86" s="1"/>
  <c r="E75" i="86"/>
  <c r="E78" i="86" s="1"/>
  <c r="D75" i="86"/>
  <c r="D78" i="86" s="1"/>
  <c r="D81" i="86" s="1"/>
  <c r="I80" i="86"/>
  <c r="I79" i="86"/>
  <c r="C75" i="86"/>
  <c r="C78" i="86"/>
  <c r="I77" i="86"/>
  <c r="I75" i="86" s="1"/>
  <c r="I76" i="86"/>
  <c r="I74" i="86"/>
  <c r="I73" i="86"/>
  <c r="I72" i="86"/>
  <c r="I70" i="86" s="1"/>
  <c r="I71" i="86"/>
  <c r="G70" i="86"/>
  <c r="F70" i="86"/>
  <c r="E70" i="86"/>
  <c r="D70" i="86"/>
  <c r="C70" i="86"/>
  <c r="H8" i="85"/>
  <c r="H14" i="85" s="1"/>
  <c r="G8" i="85"/>
  <c r="G14" i="85" s="1"/>
  <c r="F8" i="85"/>
  <c r="F14" i="85" s="1"/>
  <c r="E8" i="85"/>
  <c r="E14" i="85" s="1"/>
  <c r="D14" i="85"/>
  <c r="I12" i="85"/>
  <c r="I11" i="85"/>
  <c r="I10" i="85"/>
  <c r="C56" i="85"/>
  <c r="G44" i="85"/>
  <c r="F45" i="85"/>
  <c r="D55" i="85" s="1"/>
  <c r="E46" i="85"/>
  <c r="D54" i="85" s="1"/>
  <c r="D47" i="85"/>
  <c r="D53" i="85" s="1"/>
  <c r="C52" i="85"/>
  <c r="E52" i="85" s="1"/>
  <c r="H31" i="85" s="1"/>
  <c r="H23" i="85" s="1"/>
  <c r="H24" i="85" s="1"/>
  <c r="H82" i="85" s="1"/>
  <c r="C48" i="85"/>
  <c r="D52" i="85" s="1"/>
  <c r="I30" i="85"/>
  <c r="I29" i="85"/>
  <c r="I28" i="85"/>
  <c r="I27" i="85"/>
  <c r="C23" i="85"/>
  <c r="I22" i="85"/>
  <c r="I21" i="85"/>
  <c r="C20" i="85"/>
  <c r="G75" i="85"/>
  <c r="G78" i="85" s="1"/>
  <c r="G81" i="85" s="1"/>
  <c r="G83" i="85" s="1"/>
  <c r="H75" i="85"/>
  <c r="H78" i="85" s="1"/>
  <c r="H81" i="85" s="1"/>
  <c r="F75" i="85"/>
  <c r="F78" i="85" s="1"/>
  <c r="F81" i="85" s="1"/>
  <c r="E75" i="85"/>
  <c r="E78" i="85"/>
  <c r="E81" i="85" s="1"/>
  <c r="E83" i="85" s="1"/>
  <c r="D75" i="85"/>
  <c r="D78" i="85" s="1"/>
  <c r="D81" i="85" s="1"/>
  <c r="I80" i="85"/>
  <c r="I79" i="85"/>
  <c r="C75" i="85"/>
  <c r="C78" i="85" s="1"/>
  <c r="I78" i="85" s="1"/>
  <c r="I77" i="85"/>
  <c r="I76" i="85"/>
  <c r="I75" i="85" s="1"/>
  <c r="I74" i="85"/>
  <c r="I73" i="85"/>
  <c r="I72" i="85"/>
  <c r="I71" i="85"/>
  <c r="G70" i="85"/>
  <c r="F70" i="85"/>
  <c r="E70" i="85"/>
  <c r="D70" i="85"/>
  <c r="C70" i="85"/>
  <c r="H8" i="84"/>
  <c r="H14" i="84" s="1"/>
  <c r="G8" i="84"/>
  <c r="G14" i="84" s="1"/>
  <c r="F8" i="84"/>
  <c r="F14" i="84" s="1"/>
  <c r="E8" i="84"/>
  <c r="E14" i="84" s="1"/>
  <c r="D14" i="84"/>
  <c r="I12" i="84"/>
  <c r="I11" i="84"/>
  <c r="I10" i="84"/>
  <c r="C56" i="84"/>
  <c r="G44" i="84"/>
  <c r="D56" i="84"/>
  <c r="F45" i="84"/>
  <c r="C54" i="84" s="1"/>
  <c r="E54" i="84" s="1"/>
  <c r="F31" i="84" s="1"/>
  <c r="F23" i="84" s="1"/>
  <c r="F24" i="84" s="1"/>
  <c r="E46" i="84"/>
  <c r="D54" i="84" s="1"/>
  <c r="D47" i="84"/>
  <c r="D53" i="84"/>
  <c r="E53" i="84" s="1"/>
  <c r="G31" i="84" s="1"/>
  <c r="G23" i="84" s="1"/>
  <c r="G24" i="84" s="1"/>
  <c r="C48" i="84"/>
  <c r="D52" i="84" s="1"/>
  <c r="C55" i="84"/>
  <c r="I30" i="84"/>
  <c r="I29" i="84"/>
  <c r="I28" i="84"/>
  <c r="I27" i="84"/>
  <c r="C23" i="84"/>
  <c r="I22" i="84"/>
  <c r="I21" i="84"/>
  <c r="C20" i="84"/>
  <c r="G75" i="84"/>
  <c r="G78" i="84" s="1"/>
  <c r="G81" i="84" s="1"/>
  <c r="H75" i="84"/>
  <c r="H78" i="84"/>
  <c r="H81" i="84" s="1"/>
  <c r="F75" i="84"/>
  <c r="F78" i="84" s="1"/>
  <c r="F81" i="84" s="1"/>
  <c r="F83" i="84" s="1"/>
  <c r="E75" i="84"/>
  <c r="E78" i="84" s="1"/>
  <c r="E81" i="84" s="1"/>
  <c r="D75" i="84"/>
  <c r="D78" i="84" s="1"/>
  <c r="D81" i="84" s="1"/>
  <c r="D83" i="84" s="1"/>
  <c r="I80" i="84"/>
  <c r="I79" i="84"/>
  <c r="C75" i="84"/>
  <c r="C78" i="84" s="1"/>
  <c r="I77" i="84"/>
  <c r="I76" i="84"/>
  <c r="I75" i="84"/>
  <c r="I74" i="84"/>
  <c r="I73" i="84"/>
  <c r="I72" i="84"/>
  <c r="I71" i="84"/>
  <c r="I70" i="84" s="1"/>
  <c r="G70" i="84"/>
  <c r="F70" i="84"/>
  <c r="E70" i="84"/>
  <c r="D70" i="84"/>
  <c r="C70" i="84"/>
  <c r="H8" i="120"/>
  <c r="H14" i="120" s="1"/>
  <c r="G8" i="120"/>
  <c r="G14" i="120" s="1"/>
  <c r="F8" i="120"/>
  <c r="F14" i="120" s="1"/>
  <c r="E8" i="120"/>
  <c r="E14" i="120" s="1"/>
  <c r="D14" i="120"/>
  <c r="I12" i="120"/>
  <c r="I11" i="120"/>
  <c r="I10" i="120"/>
  <c r="C56" i="120"/>
  <c r="G44" i="120"/>
  <c r="D56" i="120" s="1"/>
  <c r="F45" i="120"/>
  <c r="D55" i="120" s="1"/>
  <c r="E46" i="120"/>
  <c r="D54" i="120" s="1"/>
  <c r="D47" i="120"/>
  <c r="D53" i="120" s="1"/>
  <c r="C48" i="120"/>
  <c r="D52" i="120" s="1"/>
  <c r="I30" i="120"/>
  <c r="I29" i="120"/>
  <c r="I28" i="120"/>
  <c r="I27" i="120"/>
  <c r="C23" i="120"/>
  <c r="I22" i="120"/>
  <c r="I21" i="120"/>
  <c r="C20" i="120"/>
  <c r="G75" i="120"/>
  <c r="G78" i="120" s="1"/>
  <c r="G81" i="120" s="1"/>
  <c r="H75" i="120"/>
  <c r="H78" i="120"/>
  <c r="H81" i="120" s="1"/>
  <c r="F75" i="120"/>
  <c r="F78" i="120" s="1"/>
  <c r="F81" i="120" s="1"/>
  <c r="E75" i="120"/>
  <c r="E78" i="120" s="1"/>
  <c r="D75" i="120"/>
  <c r="D78" i="120"/>
  <c r="I80" i="120"/>
  <c r="I79" i="120"/>
  <c r="C75" i="120"/>
  <c r="C78" i="120" s="1"/>
  <c r="I77" i="120"/>
  <c r="I76" i="120"/>
  <c r="I74" i="120"/>
  <c r="I73" i="120"/>
  <c r="I72" i="120"/>
  <c r="I71" i="120"/>
  <c r="G70" i="120"/>
  <c r="F70" i="120"/>
  <c r="E70" i="120"/>
  <c r="D70" i="120"/>
  <c r="C70" i="120"/>
  <c r="H8" i="83"/>
  <c r="H14" i="83"/>
  <c r="H83" i="83" s="1"/>
  <c r="G8" i="83"/>
  <c r="F8" i="83"/>
  <c r="F14" i="83"/>
  <c r="E8" i="83"/>
  <c r="E14" i="83" s="1"/>
  <c r="E83" i="83" s="1"/>
  <c r="D14" i="83"/>
  <c r="I12" i="83"/>
  <c r="I11" i="83"/>
  <c r="I10" i="83"/>
  <c r="C56" i="83"/>
  <c r="G44" i="83"/>
  <c r="D56" i="83" s="1"/>
  <c r="F45" i="83"/>
  <c r="E46" i="83"/>
  <c r="D47" i="83"/>
  <c r="C48" i="83"/>
  <c r="D52" i="83"/>
  <c r="C54" i="83"/>
  <c r="C55" i="83"/>
  <c r="I30" i="83"/>
  <c r="I29" i="83"/>
  <c r="I28" i="83"/>
  <c r="I27" i="83"/>
  <c r="C23" i="83"/>
  <c r="I22" i="83"/>
  <c r="I21" i="83"/>
  <c r="C20" i="83"/>
  <c r="G75" i="83"/>
  <c r="G78" i="83" s="1"/>
  <c r="G81" i="83" s="1"/>
  <c r="I81" i="83" s="1"/>
  <c r="H75" i="83"/>
  <c r="H78" i="83" s="1"/>
  <c r="H81" i="83" s="1"/>
  <c r="F75" i="83"/>
  <c r="F78" i="83" s="1"/>
  <c r="F81" i="83" s="1"/>
  <c r="E75" i="83"/>
  <c r="E78" i="83" s="1"/>
  <c r="E81" i="83" s="1"/>
  <c r="D75" i="83"/>
  <c r="D78" i="83" s="1"/>
  <c r="D81" i="83" s="1"/>
  <c r="D83" i="83" s="1"/>
  <c r="I80" i="83"/>
  <c r="I79" i="83"/>
  <c r="C75" i="83"/>
  <c r="C78" i="83" s="1"/>
  <c r="I77" i="83"/>
  <c r="I75" i="83" s="1"/>
  <c r="I76" i="83"/>
  <c r="I74" i="83"/>
  <c r="I73" i="83"/>
  <c r="I72" i="83"/>
  <c r="I71" i="83"/>
  <c r="G70" i="83"/>
  <c r="F70" i="83"/>
  <c r="E70" i="83"/>
  <c r="D70" i="83"/>
  <c r="C70" i="83"/>
  <c r="C10" i="2"/>
  <c r="C9" i="2" s="1"/>
  <c r="C18" i="2" s="1"/>
  <c r="C23" i="2" s="1"/>
  <c r="C22" i="2"/>
  <c r="C25" i="2"/>
  <c r="C28" i="2" s="1"/>
  <c r="G75" i="82"/>
  <c r="G78" i="82" s="1"/>
  <c r="G81" i="82" s="1"/>
  <c r="H75" i="82"/>
  <c r="H78" i="82" s="1"/>
  <c r="H81" i="82" s="1"/>
  <c r="G8" i="82"/>
  <c r="G14" i="82" s="1"/>
  <c r="H8" i="82"/>
  <c r="H14" i="82" s="1"/>
  <c r="F75" i="82"/>
  <c r="F78" i="82" s="1"/>
  <c r="F81" i="82" s="1"/>
  <c r="F8" i="82"/>
  <c r="F14" i="82" s="1"/>
  <c r="E75" i="82"/>
  <c r="E78" i="82"/>
  <c r="E81" i="82" s="1"/>
  <c r="E83" i="82" s="1"/>
  <c r="E8" i="82"/>
  <c r="E14" i="82" s="1"/>
  <c r="D75" i="82"/>
  <c r="D78" i="82" s="1"/>
  <c r="D81" i="82" s="1"/>
  <c r="D14" i="82"/>
  <c r="H8" i="100"/>
  <c r="H14" i="100"/>
  <c r="H83" i="100" s="1"/>
  <c r="G8" i="100"/>
  <c r="G14" i="100" s="1"/>
  <c r="F8" i="100"/>
  <c r="F14" i="100"/>
  <c r="E8" i="100"/>
  <c r="E14" i="100" s="1"/>
  <c r="E83" i="100" s="1"/>
  <c r="D14" i="100"/>
  <c r="I12" i="100"/>
  <c r="I11" i="100"/>
  <c r="I10" i="100"/>
  <c r="C56" i="100"/>
  <c r="G44" i="100"/>
  <c r="F45" i="100"/>
  <c r="E46" i="100"/>
  <c r="D54" i="100" s="1"/>
  <c r="D47" i="100"/>
  <c r="C48" i="100"/>
  <c r="D52" i="100" s="1"/>
  <c r="I30" i="100"/>
  <c r="I29" i="100"/>
  <c r="I28" i="100"/>
  <c r="I27" i="100"/>
  <c r="C23" i="100"/>
  <c r="I22" i="100"/>
  <c r="I21" i="100"/>
  <c r="C20" i="100"/>
  <c r="G75" i="100"/>
  <c r="G78" i="100" s="1"/>
  <c r="G81" i="100" s="1"/>
  <c r="H75" i="100"/>
  <c r="H78" i="100" s="1"/>
  <c r="H81" i="100" s="1"/>
  <c r="F75" i="100"/>
  <c r="F78" i="100" s="1"/>
  <c r="F81" i="100" s="1"/>
  <c r="E75" i="100"/>
  <c r="E78" i="100" s="1"/>
  <c r="E81" i="100" s="1"/>
  <c r="D75" i="100"/>
  <c r="D78" i="100" s="1"/>
  <c r="D81" i="100" s="1"/>
  <c r="I80" i="100"/>
  <c r="I79" i="100"/>
  <c r="C75" i="100"/>
  <c r="C78" i="100" s="1"/>
  <c r="I78" i="100" s="1"/>
  <c r="I77" i="100"/>
  <c r="I76" i="100"/>
  <c r="I74" i="100"/>
  <c r="I73" i="100"/>
  <c r="I72" i="100"/>
  <c r="I70" i="100" s="1"/>
  <c r="I71" i="100"/>
  <c r="G70" i="100"/>
  <c r="F70" i="100"/>
  <c r="E70" i="100"/>
  <c r="D70" i="100"/>
  <c r="C70" i="100"/>
  <c r="H8" i="121"/>
  <c r="H14" i="121" s="1"/>
  <c r="G8" i="121"/>
  <c r="G14" i="121"/>
  <c r="G83" i="121" s="1"/>
  <c r="F8" i="121"/>
  <c r="F14" i="121" s="1"/>
  <c r="E8" i="121"/>
  <c r="E14" i="121"/>
  <c r="D14" i="121"/>
  <c r="I12" i="121"/>
  <c r="I11" i="121"/>
  <c r="I10" i="121"/>
  <c r="C56" i="121"/>
  <c r="G44" i="121"/>
  <c r="D56" i="121" s="1"/>
  <c r="F45" i="121"/>
  <c r="D55" i="121" s="1"/>
  <c r="E46" i="121"/>
  <c r="D54" i="121" s="1"/>
  <c r="D47" i="121"/>
  <c r="C48" i="121"/>
  <c r="D52" i="121" s="1"/>
  <c r="I30" i="121"/>
  <c r="I29" i="121"/>
  <c r="I28" i="121"/>
  <c r="I27" i="121"/>
  <c r="C23" i="121"/>
  <c r="I22" i="121"/>
  <c r="I21" i="121"/>
  <c r="C20" i="121"/>
  <c r="G75" i="121"/>
  <c r="G78" i="121" s="1"/>
  <c r="G81" i="121" s="1"/>
  <c r="H75" i="121"/>
  <c r="H78" i="121"/>
  <c r="H81" i="121" s="1"/>
  <c r="F75" i="121"/>
  <c r="F78" i="121" s="1"/>
  <c r="F81" i="121" s="1"/>
  <c r="E75" i="121"/>
  <c r="E78" i="121"/>
  <c r="E81" i="121" s="1"/>
  <c r="E83" i="121" s="1"/>
  <c r="D75" i="121"/>
  <c r="D78" i="121" s="1"/>
  <c r="I80" i="121"/>
  <c r="I79" i="121"/>
  <c r="C75" i="121"/>
  <c r="C78" i="121" s="1"/>
  <c r="I77" i="121"/>
  <c r="I76" i="121"/>
  <c r="I74" i="121"/>
  <c r="I73" i="121"/>
  <c r="I72" i="121"/>
  <c r="I71" i="121"/>
  <c r="G70" i="121"/>
  <c r="F70" i="121"/>
  <c r="E70" i="121"/>
  <c r="D70" i="121"/>
  <c r="C70" i="121"/>
  <c r="H8" i="99"/>
  <c r="H14" i="99" s="1"/>
  <c r="G8" i="99"/>
  <c r="G14" i="99" s="1"/>
  <c r="F8" i="99"/>
  <c r="F14" i="99" s="1"/>
  <c r="E8" i="99"/>
  <c r="E14" i="99" s="1"/>
  <c r="E83" i="99" s="1"/>
  <c r="D14" i="99"/>
  <c r="I12" i="99"/>
  <c r="I11" i="99"/>
  <c r="I10" i="99"/>
  <c r="C56" i="99"/>
  <c r="G44" i="99"/>
  <c r="D56" i="99" s="1"/>
  <c r="F45" i="99"/>
  <c r="E46" i="99"/>
  <c r="D47" i="99"/>
  <c r="D53" i="99" s="1"/>
  <c r="C48" i="99"/>
  <c r="D52" i="99"/>
  <c r="I30" i="99"/>
  <c r="I29" i="99"/>
  <c r="I28" i="99"/>
  <c r="I27" i="99"/>
  <c r="C23" i="99"/>
  <c r="I22" i="99"/>
  <c r="I21" i="99"/>
  <c r="C20" i="99"/>
  <c r="G75" i="99"/>
  <c r="G78" i="99" s="1"/>
  <c r="G81" i="99" s="1"/>
  <c r="G83" i="99" s="1"/>
  <c r="H75" i="99"/>
  <c r="H78" i="99" s="1"/>
  <c r="H81" i="99" s="1"/>
  <c r="F75" i="99"/>
  <c r="F78" i="99" s="1"/>
  <c r="F81" i="99" s="1"/>
  <c r="F83" i="99" s="1"/>
  <c r="E75" i="99"/>
  <c r="E78" i="99" s="1"/>
  <c r="E81" i="99" s="1"/>
  <c r="D75" i="99"/>
  <c r="D78" i="99" s="1"/>
  <c r="D81" i="99" s="1"/>
  <c r="D83" i="99" s="1"/>
  <c r="I80" i="99"/>
  <c r="I79" i="99"/>
  <c r="C75" i="99"/>
  <c r="C78" i="99" s="1"/>
  <c r="I77" i="99"/>
  <c r="I76" i="99"/>
  <c r="I75" i="99" s="1"/>
  <c r="I74" i="99"/>
  <c r="I73" i="99"/>
  <c r="I72" i="99"/>
  <c r="I71" i="99"/>
  <c r="I70" i="99" s="1"/>
  <c r="G70" i="99"/>
  <c r="F70" i="99"/>
  <c r="E70" i="99"/>
  <c r="D70" i="99"/>
  <c r="C70" i="99"/>
  <c r="H8" i="98"/>
  <c r="H14" i="98" s="1"/>
  <c r="G8" i="98"/>
  <c r="G14" i="98" s="1"/>
  <c r="F8" i="98"/>
  <c r="F14" i="98" s="1"/>
  <c r="E8" i="98"/>
  <c r="E14" i="98" s="1"/>
  <c r="D14" i="98"/>
  <c r="I12" i="98"/>
  <c r="I11" i="98"/>
  <c r="I10" i="98"/>
  <c r="C56" i="98"/>
  <c r="G44" i="98"/>
  <c r="F45" i="98"/>
  <c r="E46" i="98"/>
  <c r="D47" i="98"/>
  <c r="D53" i="98" s="1"/>
  <c r="C48" i="98"/>
  <c r="D52" i="98"/>
  <c r="C55" i="98"/>
  <c r="I30" i="98"/>
  <c r="I29" i="98"/>
  <c r="I28" i="98"/>
  <c r="I27" i="98"/>
  <c r="C23" i="98"/>
  <c r="I22" i="98"/>
  <c r="I21" i="98"/>
  <c r="C20" i="98"/>
  <c r="G75" i="98"/>
  <c r="G78" i="98"/>
  <c r="G81" i="98" s="1"/>
  <c r="H75" i="98"/>
  <c r="H78" i="98" s="1"/>
  <c r="H81" i="98"/>
  <c r="F75" i="98"/>
  <c r="F78" i="98" s="1"/>
  <c r="F81" i="98" s="1"/>
  <c r="E75" i="98"/>
  <c r="E78" i="98" s="1"/>
  <c r="E81" i="98" s="1"/>
  <c r="D75" i="98"/>
  <c r="D78" i="98"/>
  <c r="I80" i="98"/>
  <c r="I79" i="98"/>
  <c r="C75" i="98"/>
  <c r="C78" i="98" s="1"/>
  <c r="I77" i="98"/>
  <c r="I76" i="98"/>
  <c r="I74" i="98"/>
  <c r="I73" i="98"/>
  <c r="I72" i="98"/>
  <c r="I71" i="98"/>
  <c r="G70" i="98"/>
  <c r="F70" i="98"/>
  <c r="E70" i="98"/>
  <c r="D70" i="98"/>
  <c r="C70" i="98"/>
  <c r="H8" i="97"/>
  <c r="H14" i="97"/>
  <c r="G8" i="97"/>
  <c r="G14" i="97" s="1"/>
  <c r="F8" i="97"/>
  <c r="F14" i="97"/>
  <c r="E8" i="97"/>
  <c r="E14" i="97" s="1"/>
  <c r="E83" i="97" s="1"/>
  <c r="D14" i="97"/>
  <c r="I12" i="97"/>
  <c r="I11" i="97"/>
  <c r="I10" i="97"/>
  <c r="C56" i="97"/>
  <c r="G44" i="97"/>
  <c r="F45" i="97"/>
  <c r="E46" i="97"/>
  <c r="D47" i="97"/>
  <c r="C48" i="97"/>
  <c r="D52" i="97" s="1"/>
  <c r="D53" i="97"/>
  <c r="D54" i="97"/>
  <c r="I30" i="97"/>
  <c r="I29" i="97"/>
  <c r="I28" i="97"/>
  <c r="I27" i="97"/>
  <c r="C23" i="97"/>
  <c r="I22" i="97"/>
  <c r="I21" i="97"/>
  <c r="C20" i="97"/>
  <c r="G75" i="97"/>
  <c r="G78" i="97" s="1"/>
  <c r="G81" i="97" s="1"/>
  <c r="H75" i="97"/>
  <c r="H78" i="97" s="1"/>
  <c r="H81" i="97" s="1"/>
  <c r="F75" i="97"/>
  <c r="F78" i="97"/>
  <c r="F81" i="97" s="1"/>
  <c r="F83" i="97" s="1"/>
  <c r="E75" i="97"/>
  <c r="E78" i="97" s="1"/>
  <c r="E81" i="97" s="1"/>
  <c r="D75" i="97"/>
  <c r="D78" i="97" s="1"/>
  <c r="D81" i="97" s="1"/>
  <c r="I80" i="97"/>
  <c r="I79" i="97"/>
  <c r="C75" i="97"/>
  <c r="C78" i="97" s="1"/>
  <c r="I77" i="97"/>
  <c r="I76" i="97"/>
  <c r="I75" i="97" s="1"/>
  <c r="I74" i="97"/>
  <c r="I73" i="97"/>
  <c r="I72" i="97"/>
  <c r="I71" i="97"/>
  <c r="I70" i="97" s="1"/>
  <c r="G70" i="97"/>
  <c r="F70" i="97"/>
  <c r="E70" i="97"/>
  <c r="D70" i="97"/>
  <c r="C70" i="97"/>
  <c r="H8" i="96"/>
  <c r="H14" i="96" s="1"/>
  <c r="G8" i="96"/>
  <c r="G14" i="96" s="1"/>
  <c r="F8" i="96"/>
  <c r="F14" i="96" s="1"/>
  <c r="E8" i="96"/>
  <c r="E14" i="96" s="1"/>
  <c r="D14" i="96"/>
  <c r="I12" i="96"/>
  <c r="I11" i="96"/>
  <c r="I10" i="96"/>
  <c r="C56" i="96"/>
  <c r="G44" i="96"/>
  <c r="D56" i="96" s="1"/>
  <c r="F45" i="96"/>
  <c r="E46" i="96"/>
  <c r="D54" i="96" s="1"/>
  <c r="D47" i="96"/>
  <c r="D53" i="96" s="1"/>
  <c r="C48" i="96"/>
  <c r="D52" i="96"/>
  <c r="I30" i="96"/>
  <c r="I29" i="96"/>
  <c r="I28" i="96"/>
  <c r="I27" i="96"/>
  <c r="C23" i="96"/>
  <c r="I22" i="96"/>
  <c r="I21" i="96"/>
  <c r="C20" i="96"/>
  <c r="G75" i="96"/>
  <c r="G78" i="96" s="1"/>
  <c r="G81" i="96" s="1"/>
  <c r="H75" i="96"/>
  <c r="H78" i="96" s="1"/>
  <c r="H81" i="96" s="1"/>
  <c r="F75" i="96"/>
  <c r="F78" i="96" s="1"/>
  <c r="F81" i="96" s="1"/>
  <c r="E75" i="96"/>
  <c r="E78" i="96" s="1"/>
  <c r="E81" i="96" s="1"/>
  <c r="D75" i="96"/>
  <c r="D78" i="96" s="1"/>
  <c r="D81" i="96" s="1"/>
  <c r="I80" i="96"/>
  <c r="I79" i="96"/>
  <c r="C75" i="96"/>
  <c r="C78" i="96" s="1"/>
  <c r="I77" i="96"/>
  <c r="I76" i="96"/>
  <c r="I75" i="96" s="1"/>
  <c r="I74" i="96"/>
  <c r="I73" i="96"/>
  <c r="I72" i="96"/>
  <c r="I71" i="96"/>
  <c r="I70" i="96" s="1"/>
  <c r="G70" i="96"/>
  <c r="F70" i="96"/>
  <c r="E70" i="96"/>
  <c r="D70" i="96"/>
  <c r="C70" i="96"/>
  <c r="H8" i="95"/>
  <c r="H14" i="95" s="1"/>
  <c r="G8" i="95"/>
  <c r="G14" i="95" s="1"/>
  <c r="F8" i="95"/>
  <c r="F14" i="95" s="1"/>
  <c r="E8" i="95"/>
  <c r="E14" i="95" s="1"/>
  <c r="D14" i="95"/>
  <c r="I12" i="95"/>
  <c r="I11" i="95"/>
  <c r="I10" i="95"/>
  <c r="C56" i="95"/>
  <c r="G44" i="95"/>
  <c r="D56" i="95"/>
  <c r="E56" i="95" s="1"/>
  <c r="D31" i="95" s="1"/>
  <c r="F45" i="95"/>
  <c r="E46" i="95"/>
  <c r="D54" i="95" s="1"/>
  <c r="D47" i="95"/>
  <c r="C48" i="95"/>
  <c r="D52" i="95" s="1"/>
  <c r="D53" i="95"/>
  <c r="D55" i="95"/>
  <c r="I30" i="95"/>
  <c r="I29" i="95"/>
  <c r="I28" i="95"/>
  <c r="I27" i="95"/>
  <c r="C23" i="95"/>
  <c r="I22" i="95"/>
  <c r="I21" i="95"/>
  <c r="C20" i="95"/>
  <c r="G75" i="95"/>
  <c r="G78" i="95" s="1"/>
  <c r="G81" i="95" s="1"/>
  <c r="H75" i="95"/>
  <c r="H78" i="95"/>
  <c r="H81" i="95" s="1"/>
  <c r="F75" i="95"/>
  <c r="F78" i="95" s="1"/>
  <c r="F81" i="95" s="1"/>
  <c r="E75" i="95"/>
  <c r="E78" i="95" s="1"/>
  <c r="D75" i="95"/>
  <c r="D78" i="95" s="1"/>
  <c r="D81" i="95" s="1"/>
  <c r="I80" i="95"/>
  <c r="I79" i="95"/>
  <c r="C75" i="95"/>
  <c r="C78" i="95"/>
  <c r="I77" i="95"/>
  <c r="I76" i="95"/>
  <c r="I74" i="95"/>
  <c r="I73" i="95"/>
  <c r="I72" i="95"/>
  <c r="I70" i="95" s="1"/>
  <c r="I71" i="95"/>
  <c r="G70" i="95"/>
  <c r="F70" i="95"/>
  <c r="E70" i="95"/>
  <c r="D70" i="95"/>
  <c r="C70" i="95"/>
  <c r="H8" i="94"/>
  <c r="H14" i="94" s="1"/>
  <c r="G8" i="94"/>
  <c r="F8" i="94"/>
  <c r="F14" i="94" s="1"/>
  <c r="E8" i="94"/>
  <c r="E14" i="94" s="1"/>
  <c r="D14" i="94"/>
  <c r="I12" i="94"/>
  <c r="I11" i="94"/>
  <c r="I10" i="94"/>
  <c r="C56" i="94"/>
  <c r="G44" i="94"/>
  <c r="F45" i="94"/>
  <c r="E46" i="94"/>
  <c r="D54" i="94"/>
  <c r="D47" i="94"/>
  <c r="D53" i="94" s="1"/>
  <c r="C48" i="94"/>
  <c r="D52" i="94" s="1"/>
  <c r="I30" i="94"/>
  <c r="I29" i="94"/>
  <c r="I28" i="94"/>
  <c r="I27" i="94"/>
  <c r="C23" i="94"/>
  <c r="I22" i="94"/>
  <c r="I21" i="94"/>
  <c r="C20" i="94"/>
  <c r="G75" i="94"/>
  <c r="G78" i="94" s="1"/>
  <c r="G81" i="94" s="1"/>
  <c r="I81" i="94" s="1"/>
  <c r="H75" i="94"/>
  <c r="H78" i="94" s="1"/>
  <c r="H81" i="94" s="1"/>
  <c r="F75" i="94"/>
  <c r="F78" i="94" s="1"/>
  <c r="F81" i="94" s="1"/>
  <c r="E75" i="94"/>
  <c r="E78" i="94"/>
  <c r="E81" i="94" s="1"/>
  <c r="E83" i="94" s="1"/>
  <c r="D75" i="94"/>
  <c r="D78" i="94" s="1"/>
  <c r="D81" i="94" s="1"/>
  <c r="I80" i="94"/>
  <c r="I79" i="94"/>
  <c r="C75" i="94"/>
  <c r="C78" i="94" s="1"/>
  <c r="I78" i="94" s="1"/>
  <c r="I77" i="94"/>
  <c r="I75" i="94"/>
  <c r="I76" i="94"/>
  <c r="I74" i="94"/>
  <c r="I73" i="94"/>
  <c r="I72" i="94"/>
  <c r="I71" i="94"/>
  <c r="G70" i="94"/>
  <c r="F70" i="94"/>
  <c r="E70" i="94"/>
  <c r="D70" i="94"/>
  <c r="C70" i="94"/>
  <c r="H8" i="122"/>
  <c r="H14" i="122" s="1"/>
  <c r="G8" i="122"/>
  <c r="G14" i="122" s="1"/>
  <c r="I83" i="122" s="1"/>
  <c r="F8" i="122"/>
  <c r="F14" i="122" s="1"/>
  <c r="E8" i="122"/>
  <c r="E14" i="122" s="1"/>
  <c r="D14" i="122"/>
  <c r="I12" i="122"/>
  <c r="I11" i="122"/>
  <c r="I10" i="122"/>
  <c r="C56" i="122"/>
  <c r="G44" i="122"/>
  <c r="F45" i="122"/>
  <c r="D55" i="122" s="1"/>
  <c r="E46" i="122"/>
  <c r="D47" i="122"/>
  <c r="D53" i="122" s="1"/>
  <c r="C48" i="122"/>
  <c r="D52" i="122" s="1"/>
  <c r="D54" i="122"/>
  <c r="I30" i="122"/>
  <c r="I29" i="122"/>
  <c r="I28" i="122"/>
  <c r="I27" i="122"/>
  <c r="C23" i="122"/>
  <c r="I22" i="122"/>
  <c r="I21" i="122"/>
  <c r="C20" i="122"/>
  <c r="G75" i="122"/>
  <c r="G78" i="122"/>
  <c r="G81" i="122" s="1"/>
  <c r="H75" i="122"/>
  <c r="H78" i="122" s="1"/>
  <c r="H81" i="122" s="1"/>
  <c r="F75" i="122"/>
  <c r="F78" i="122" s="1"/>
  <c r="F81" i="122" s="1"/>
  <c r="E75" i="122"/>
  <c r="E78" i="122" s="1"/>
  <c r="E81" i="122" s="1"/>
  <c r="D75" i="122"/>
  <c r="D78" i="122"/>
  <c r="I80" i="122"/>
  <c r="I79" i="122"/>
  <c r="C75" i="122"/>
  <c r="C78" i="122"/>
  <c r="I77" i="122"/>
  <c r="I76" i="122"/>
  <c r="I74" i="122"/>
  <c r="I73" i="122"/>
  <c r="I72" i="122"/>
  <c r="I71" i="122"/>
  <c r="G70" i="122"/>
  <c r="F70" i="122"/>
  <c r="E70" i="122"/>
  <c r="D70" i="122"/>
  <c r="C70" i="122"/>
  <c r="H8" i="93"/>
  <c r="H14" i="93" s="1"/>
  <c r="G8" i="93"/>
  <c r="G14" i="93" s="1"/>
  <c r="F8" i="93"/>
  <c r="F14" i="93" s="1"/>
  <c r="E8" i="93"/>
  <c r="E14" i="93" s="1"/>
  <c r="D14" i="93"/>
  <c r="I12" i="93"/>
  <c r="I11" i="93"/>
  <c r="I10" i="93"/>
  <c r="C56" i="93"/>
  <c r="G44" i="93"/>
  <c r="D56" i="93"/>
  <c r="F45" i="93"/>
  <c r="C54" i="93" s="1"/>
  <c r="E46" i="93"/>
  <c r="D54" i="93" s="1"/>
  <c r="D47" i="93"/>
  <c r="C48" i="93"/>
  <c r="D52" i="93" s="1"/>
  <c r="C55" i="93"/>
  <c r="I30" i="93"/>
  <c r="I29" i="93"/>
  <c r="I28" i="93"/>
  <c r="I27" i="93"/>
  <c r="C23" i="93"/>
  <c r="I22" i="93"/>
  <c r="I21" i="93"/>
  <c r="C20" i="93"/>
  <c r="G75" i="93"/>
  <c r="G78" i="93" s="1"/>
  <c r="G81" i="93" s="1"/>
  <c r="G83" i="93" s="1"/>
  <c r="H75" i="93"/>
  <c r="H78" i="93" s="1"/>
  <c r="H81" i="93" s="1"/>
  <c r="F75" i="93"/>
  <c r="F78" i="93"/>
  <c r="F81" i="93" s="1"/>
  <c r="E75" i="93"/>
  <c r="E78" i="93" s="1"/>
  <c r="E81" i="93" s="1"/>
  <c r="E83" i="93" s="1"/>
  <c r="D75" i="93"/>
  <c r="D78" i="93" s="1"/>
  <c r="D81" i="93" s="1"/>
  <c r="I80" i="93"/>
  <c r="I79" i="93"/>
  <c r="C75" i="93"/>
  <c r="C78" i="93"/>
  <c r="I77" i="93"/>
  <c r="I76" i="93"/>
  <c r="I74" i="93"/>
  <c r="I73" i="93"/>
  <c r="I72" i="93"/>
  <c r="I71" i="93"/>
  <c r="G70" i="93"/>
  <c r="F70" i="93"/>
  <c r="E70" i="93"/>
  <c r="D70" i="93"/>
  <c r="C70" i="93"/>
  <c r="H8" i="101"/>
  <c r="H14" i="101" s="1"/>
  <c r="G8" i="101"/>
  <c r="G14" i="101" s="1"/>
  <c r="F8" i="101"/>
  <c r="F14" i="101" s="1"/>
  <c r="E8" i="101"/>
  <c r="E14" i="101" s="1"/>
  <c r="E83" i="101" s="1"/>
  <c r="D14" i="101"/>
  <c r="I12" i="101"/>
  <c r="I11" i="101"/>
  <c r="I10" i="101"/>
  <c r="C56" i="101"/>
  <c r="G44" i="101"/>
  <c r="D56" i="101"/>
  <c r="E56" i="101" s="1"/>
  <c r="D31" i="101" s="1"/>
  <c r="F45" i="101"/>
  <c r="E46" i="101"/>
  <c r="D47" i="101"/>
  <c r="D53" i="101" s="1"/>
  <c r="C48" i="101"/>
  <c r="D52" i="101" s="1"/>
  <c r="D54" i="101"/>
  <c r="I30" i="101"/>
  <c r="I29" i="101"/>
  <c r="I28" i="101"/>
  <c r="I27" i="101"/>
  <c r="C23" i="101"/>
  <c r="I22" i="101"/>
  <c r="I21" i="101"/>
  <c r="C20" i="101"/>
  <c r="G75" i="101"/>
  <c r="G78" i="101"/>
  <c r="G81" i="101" s="1"/>
  <c r="H75" i="101"/>
  <c r="H78" i="101" s="1"/>
  <c r="H81" i="101" s="1"/>
  <c r="F75" i="101"/>
  <c r="F78" i="101" s="1"/>
  <c r="F81" i="101" s="1"/>
  <c r="E75" i="101"/>
  <c r="E78" i="101" s="1"/>
  <c r="E81" i="101" s="1"/>
  <c r="D75" i="101"/>
  <c r="D78" i="101"/>
  <c r="D81" i="101"/>
  <c r="D83" i="101" s="1"/>
  <c r="I80" i="101"/>
  <c r="I79" i="101"/>
  <c r="C75" i="101"/>
  <c r="C78" i="101"/>
  <c r="I78" i="101" s="1"/>
  <c r="I77" i="101"/>
  <c r="I76" i="101"/>
  <c r="I75" i="101"/>
  <c r="I74" i="101"/>
  <c r="I73" i="101"/>
  <c r="I72" i="101"/>
  <c r="I71" i="101"/>
  <c r="I70" i="101" s="1"/>
  <c r="G70" i="101"/>
  <c r="F70" i="101"/>
  <c r="E70" i="101"/>
  <c r="D70" i="101"/>
  <c r="C70" i="101"/>
  <c r="H8" i="104"/>
  <c r="H14" i="104" s="1"/>
  <c r="G8" i="104"/>
  <c r="G14" i="104" s="1"/>
  <c r="F8" i="104"/>
  <c r="F14" i="104"/>
  <c r="E8" i="104"/>
  <c r="E14" i="104" s="1"/>
  <c r="D14" i="104"/>
  <c r="D83" i="104" s="1"/>
  <c r="I12" i="104"/>
  <c r="I11" i="104"/>
  <c r="I10" i="104"/>
  <c r="C56" i="104"/>
  <c r="G44" i="104"/>
  <c r="F45" i="104"/>
  <c r="E46" i="104"/>
  <c r="D54" i="104"/>
  <c r="D47" i="104"/>
  <c r="D53" i="104"/>
  <c r="C48" i="104"/>
  <c r="D52" i="104"/>
  <c r="C55" i="104"/>
  <c r="I30" i="104"/>
  <c r="I29" i="104"/>
  <c r="I28" i="104"/>
  <c r="I27" i="104"/>
  <c r="C23" i="104"/>
  <c r="I22" i="104"/>
  <c r="I21" i="104"/>
  <c r="C20" i="104"/>
  <c r="G75" i="104"/>
  <c r="G78" i="104" s="1"/>
  <c r="G81" i="104" s="1"/>
  <c r="G83" i="104" s="1"/>
  <c r="H75" i="104"/>
  <c r="H78" i="104"/>
  <c r="H81" i="104" s="1"/>
  <c r="H83" i="104" s="1"/>
  <c r="F75" i="104"/>
  <c r="F78" i="104" s="1"/>
  <c r="F81" i="104"/>
  <c r="F83" i="104" s="1"/>
  <c r="E75" i="104"/>
  <c r="E78" i="104"/>
  <c r="E81" i="104" s="1"/>
  <c r="E83" i="104" s="1"/>
  <c r="D75" i="104"/>
  <c r="D78" i="104" s="1"/>
  <c r="D81" i="104" s="1"/>
  <c r="I80" i="104"/>
  <c r="I79" i="104"/>
  <c r="C75" i="104"/>
  <c r="C78" i="104" s="1"/>
  <c r="I77" i="104"/>
  <c r="I76" i="104"/>
  <c r="I74" i="104"/>
  <c r="I73" i="104"/>
  <c r="I72" i="104"/>
  <c r="I70" i="104" s="1"/>
  <c r="I71" i="104"/>
  <c r="G70" i="104"/>
  <c r="F70" i="104"/>
  <c r="E70" i="104"/>
  <c r="D70" i="104"/>
  <c r="C70" i="104"/>
  <c r="H8" i="103"/>
  <c r="H14" i="103" s="1"/>
  <c r="G8" i="103"/>
  <c r="G14" i="103" s="1"/>
  <c r="F8" i="103"/>
  <c r="F14" i="103" s="1"/>
  <c r="E8" i="103"/>
  <c r="E14" i="103" s="1"/>
  <c r="D14" i="103"/>
  <c r="D83" i="103" s="1"/>
  <c r="I12" i="103"/>
  <c r="I11" i="103"/>
  <c r="I10" i="103"/>
  <c r="C56" i="103"/>
  <c r="E56" i="103" s="1"/>
  <c r="D31" i="103" s="1"/>
  <c r="G44" i="103"/>
  <c r="D56" i="103" s="1"/>
  <c r="F45" i="103"/>
  <c r="E46" i="103"/>
  <c r="D54" i="103" s="1"/>
  <c r="D47" i="103"/>
  <c r="C48" i="103"/>
  <c r="D52" i="103" s="1"/>
  <c r="D53" i="103"/>
  <c r="I30" i="103"/>
  <c r="I29" i="103"/>
  <c r="I28" i="103"/>
  <c r="I27" i="103"/>
  <c r="C23" i="103"/>
  <c r="I22" i="103"/>
  <c r="I21" i="103"/>
  <c r="C20" i="103"/>
  <c r="G75" i="103"/>
  <c r="G78" i="103" s="1"/>
  <c r="G81" i="103" s="1"/>
  <c r="H75" i="103"/>
  <c r="H78" i="103"/>
  <c r="H81" i="103" s="1"/>
  <c r="F75" i="103"/>
  <c r="F78" i="103"/>
  <c r="F81" i="103"/>
  <c r="F83" i="103" s="1"/>
  <c r="E75" i="103"/>
  <c r="E78" i="103" s="1"/>
  <c r="E81" i="103" s="1"/>
  <c r="D75" i="103"/>
  <c r="D78" i="103"/>
  <c r="D81" i="103" s="1"/>
  <c r="I80" i="103"/>
  <c r="I79" i="103"/>
  <c r="C75" i="103"/>
  <c r="C78" i="103" s="1"/>
  <c r="I77" i="103"/>
  <c r="I76" i="103"/>
  <c r="I75" i="103" s="1"/>
  <c r="I74" i="103"/>
  <c r="I73" i="103"/>
  <c r="I72" i="103"/>
  <c r="I71" i="103"/>
  <c r="I70" i="103" s="1"/>
  <c r="G70" i="103"/>
  <c r="F70" i="103"/>
  <c r="E70" i="103"/>
  <c r="D70" i="103"/>
  <c r="C70" i="103"/>
  <c r="H8" i="123"/>
  <c r="H14" i="123"/>
  <c r="G8" i="123"/>
  <c r="G14" i="123" s="1"/>
  <c r="F8" i="123"/>
  <c r="F14" i="123" s="1"/>
  <c r="E8" i="123"/>
  <c r="E14" i="123" s="1"/>
  <c r="E83" i="123" s="1"/>
  <c r="D14" i="123"/>
  <c r="I12" i="123"/>
  <c r="I11" i="123"/>
  <c r="I10" i="123"/>
  <c r="C56" i="123"/>
  <c r="G44" i="123"/>
  <c r="F45" i="123"/>
  <c r="E46" i="123"/>
  <c r="D54" i="123" s="1"/>
  <c r="D47" i="123"/>
  <c r="D53" i="123" s="1"/>
  <c r="C48" i="123"/>
  <c r="D52" i="123"/>
  <c r="I30" i="123"/>
  <c r="I29" i="123"/>
  <c r="I28" i="123"/>
  <c r="I27" i="123"/>
  <c r="C23" i="123"/>
  <c r="I22" i="123"/>
  <c r="I21" i="123"/>
  <c r="C20" i="123"/>
  <c r="G75" i="123"/>
  <c r="G78" i="123" s="1"/>
  <c r="G81" i="123" s="1"/>
  <c r="H75" i="123"/>
  <c r="H78" i="123"/>
  <c r="H81" i="123" s="1"/>
  <c r="F75" i="123"/>
  <c r="F78" i="123" s="1"/>
  <c r="F81" i="123" s="1"/>
  <c r="E75" i="123"/>
  <c r="E78" i="123" s="1"/>
  <c r="E81" i="123" s="1"/>
  <c r="D75" i="123"/>
  <c r="D78" i="123" s="1"/>
  <c r="D81" i="123" s="1"/>
  <c r="I80" i="123"/>
  <c r="I79" i="123"/>
  <c r="C75" i="123"/>
  <c r="C78" i="123" s="1"/>
  <c r="I78" i="123" s="1"/>
  <c r="I77" i="123"/>
  <c r="I76" i="123"/>
  <c r="I74" i="123"/>
  <c r="I73" i="123"/>
  <c r="I72" i="123"/>
  <c r="I70" i="123" s="1"/>
  <c r="I71" i="123"/>
  <c r="G70" i="123"/>
  <c r="F70" i="123"/>
  <c r="E70" i="123"/>
  <c r="D70" i="123"/>
  <c r="C70" i="123"/>
  <c r="H8" i="102"/>
  <c r="H14" i="102" s="1"/>
  <c r="G8" i="102"/>
  <c r="G14" i="102" s="1"/>
  <c r="F8" i="102"/>
  <c r="F14" i="102" s="1"/>
  <c r="E8" i="102"/>
  <c r="E14" i="102" s="1"/>
  <c r="D14" i="102"/>
  <c r="I12" i="102"/>
  <c r="I11" i="102"/>
  <c r="I10" i="102"/>
  <c r="C56" i="102"/>
  <c r="G44" i="102"/>
  <c r="F45" i="102"/>
  <c r="D55" i="102" s="1"/>
  <c r="E46" i="102"/>
  <c r="D54" i="102" s="1"/>
  <c r="D47" i="102"/>
  <c r="D53" i="102" s="1"/>
  <c r="C48" i="102"/>
  <c r="D52" i="102" s="1"/>
  <c r="I30" i="102"/>
  <c r="I29" i="102"/>
  <c r="I28" i="102"/>
  <c r="I27" i="102"/>
  <c r="C23" i="102"/>
  <c r="I22" i="102"/>
  <c r="I21" i="102"/>
  <c r="C20" i="102"/>
  <c r="G75" i="102"/>
  <c r="G78" i="102" s="1"/>
  <c r="G81" i="102" s="1"/>
  <c r="H75" i="102"/>
  <c r="H78" i="102" s="1"/>
  <c r="H81" i="102" s="1"/>
  <c r="F75" i="102"/>
  <c r="F78" i="102" s="1"/>
  <c r="F81" i="102" s="1"/>
  <c r="F83" i="102" s="1"/>
  <c r="E75" i="102"/>
  <c r="E78" i="102"/>
  <c r="E81" i="102" s="1"/>
  <c r="E83" i="102" s="1"/>
  <c r="D75" i="102"/>
  <c r="D78" i="102" s="1"/>
  <c r="D81" i="102" s="1"/>
  <c r="I80" i="102"/>
  <c r="I79" i="102"/>
  <c r="C75" i="102"/>
  <c r="C78" i="102" s="1"/>
  <c r="I78" i="102" s="1"/>
  <c r="I77" i="102"/>
  <c r="I76" i="102"/>
  <c r="I75" i="102" s="1"/>
  <c r="I74" i="102"/>
  <c r="I73" i="102"/>
  <c r="I72" i="102"/>
  <c r="I71" i="102"/>
  <c r="G70" i="102"/>
  <c r="F70" i="102"/>
  <c r="E70" i="102"/>
  <c r="D70" i="102"/>
  <c r="C70" i="102"/>
  <c r="H8" i="92"/>
  <c r="H14" i="92" s="1"/>
  <c r="G8" i="92"/>
  <c r="G14" i="92" s="1"/>
  <c r="F8" i="92"/>
  <c r="F14" i="92" s="1"/>
  <c r="E8" i="92"/>
  <c r="E14" i="92" s="1"/>
  <c r="D14" i="92"/>
  <c r="I12" i="92"/>
  <c r="I11" i="92"/>
  <c r="I10" i="92"/>
  <c r="C56" i="92"/>
  <c r="G44" i="92"/>
  <c r="F45" i="92"/>
  <c r="E46" i="92"/>
  <c r="D54" i="92" s="1"/>
  <c r="D47" i="92"/>
  <c r="C48" i="92"/>
  <c r="D52" i="92" s="1"/>
  <c r="I30" i="92"/>
  <c r="I29" i="92"/>
  <c r="I28" i="92"/>
  <c r="I27" i="92"/>
  <c r="C23" i="92"/>
  <c r="I22" i="92"/>
  <c r="I21" i="92"/>
  <c r="C20" i="92"/>
  <c r="G75" i="92"/>
  <c r="G78" i="92" s="1"/>
  <c r="G81" i="92" s="1"/>
  <c r="I81" i="92" s="1"/>
  <c r="I83" i="92" s="1"/>
  <c r="H75" i="92"/>
  <c r="H78" i="92" s="1"/>
  <c r="H81" i="92" s="1"/>
  <c r="F75" i="92"/>
  <c r="F78" i="92" s="1"/>
  <c r="F81" i="92" s="1"/>
  <c r="F83" i="92" s="1"/>
  <c r="E75" i="92"/>
  <c r="E78" i="92" s="1"/>
  <c r="E81" i="92" s="1"/>
  <c r="D75" i="92"/>
  <c r="D78" i="92" s="1"/>
  <c r="I80" i="92"/>
  <c r="I79" i="92"/>
  <c r="C75" i="92"/>
  <c r="C78" i="92"/>
  <c r="I77" i="92"/>
  <c r="I75" i="92" s="1"/>
  <c r="I76" i="92"/>
  <c r="I74" i="92"/>
  <c r="I73" i="92"/>
  <c r="I72" i="92"/>
  <c r="I71" i="92"/>
  <c r="G70" i="92"/>
  <c r="F70" i="92"/>
  <c r="E70" i="92"/>
  <c r="D70" i="92"/>
  <c r="C70" i="92"/>
  <c r="H8" i="91"/>
  <c r="H14" i="91" s="1"/>
  <c r="G8" i="91"/>
  <c r="G14" i="91" s="1"/>
  <c r="F8" i="91"/>
  <c r="F14" i="91"/>
  <c r="E8" i="91"/>
  <c r="E14" i="91" s="1"/>
  <c r="D14" i="91"/>
  <c r="I12" i="91"/>
  <c r="I11" i="91"/>
  <c r="I10" i="91"/>
  <c r="C56" i="91"/>
  <c r="G44" i="91"/>
  <c r="D56" i="91"/>
  <c r="F45" i="91"/>
  <c r="D55" i="91" s="1"/>
  <c r="E46" i="91"/>
  <c r="D54" i="91" s="1"/>
  <c r="D47" i="91"/>
  <c r="C48" i="91"/>
  <c r="D52" i="91"/>
  <c r="I30" i="91"/>
  <c r="I29" i="91"/>
  <c r="I28" i="91"/>
  <c r="I27" i="91"/>
  <c r="C23" i="91"/>
  <c r="I22" i="91"/>
  <c r="I21" i="91"/>
  <c r="C20" i="91"/>
  <c r="G75" i="91"/>
  <c r="G78" i="91" s="1"/>
  <c r="G81" i="91" s="1"/>
  <c r="H75" i="91"/>
  <c r="H78" i="91" s="1"/>
  <c r="H81" i="91" s="1"/>
  <c r="F75" i="91"/>
  <c r="F78" i="91"/>
  <c r="F81" i="91" s="1"/>
  <c r="E75" i="91"/>
  <c r="E78" i="91" s="1"/>
  <c r="E81" i="91" s="1"/>
  <c r="D75" i="91"/>
  <c r="D78" i="91" s="1"/>
  <c r="D81" i="91" s="1"/>
  <c r="I80" i="91"/>
  <c r="I79" i="91"/>
  <c r="C75" i="91"/>
  <c r="C78" i="91" s="1"/>
  <c r="I77" i="91"/>
  <c r="I76" i="91"/>
  <c r="I75" i="91" s="1"/>
  <c r="I74" i="91"/>
  <c r="I73" i="91"/>
  <c r="I72" i="91"/>
  <c r="I71" i="91"/>
  <c r="I70" i="91" s="1"/>
  <c r="G70" i="91"/>
  <c r="F70" i="91"/>
  <c r="E70" i="91"/>
  <c r="D70" i="91"/>
  <c r="C70" i="91"/>
  <c r="H8" i="116"/>
  <c r="H14" i="116" s="1"/>
  <c r="G8" i="116"/>
  <c r="G14" i="116" s="1"/>
  <c r="F8" i="116"/>
  <c r="F14" i="116"/>
  <c r="E8" i="116"/>
  <c r="E14" i="116" s="1"/>
  <c r="D14" i="116"/>
  <c r="D83" i="116" s="1"/>
  <c r="I12" i="116"/>
  <c r="I11" i="116"/>
  <c r="I10" i="116"/>
  <c r="C56" i="116"/>
  <c r="G44" i="116"/>
  <c r="F45" i="116"/>
  <c r="E46" i="116"/>
  <c r="D54" i="116" s="1"/>
  <c r="D47" i="116"/>
  <c r="D53" i="116" s="1"/>
  <c r="C48" i="116"/>
  <c r="D52" i="116" s="1"/>
  <c r="I30" i="116"/>
  <c r="I29" i="116"/>
  <c r="I28" i="116"/>
  <c r="I27" i="116"/>
  <c r="C23" i="116"/>
  <c r="I22" i="116"/>
  <c r="I21" i="116"/>
  <c r="C20" i="116"/>
  <c r="G75" i="116"/>
  <c r="G78" i="116"/>
  <c r="G81" i="116" s="1"/>
  <c r="H75" i="116"/>
  <c r="H78" i="116" s="1"/>
  <c r="H81" i="116"/>
  <c r="H83" i="116" s="1"/>
  <c r="F75" i="116"/>
  <c r="F78" i="116"/>
  <c r="F81" i="116" s="1"/>
  <c r="E75" i="116"/>
  <c r="E78" i="116"/>
  <c r="E81" i="116" s="1"/>
  <c r="D75" i="116"/>
  <c r="D78" i="116" s="1"/>
  <c r="D81" i="116" s="1"/>
  <c r="I80" i="116"/>
  <c r="I79" i="116"/>
  <c r="C75" i="116"/>
  <c r="C78" i="116"/>
  <c r="I77" i="116"/>
  <c r="I76" i="116"/>
  <c r="I74" i="116"/>
  <c r="I73" i="116"/>
  <c r="I72" i="116"/>
  <c r="I71" i="116"/>
  <c r="G70" i="116"/>
  <c r="F70" i="116"/>
  <c r="E70" i="116"/>
  <c r="D70" i="116"/>
  <c r="C70" i="116"/>
  <c r="H8" i="115"/>
  <c r="H14" i="115" s="1"/>
  <c r="G8" i="115"/>
  <c r="G14" i="115" s="1"/>
  <c r="F8" i="115"/>
  <c r="F14" i="115" s="1"/>
  <c r="E8" i="115"/>
  <c r="E14" i="115" s="1"/>
  <c r="D14" i="115"/>
  <c r="I12" i="115"/>
  <c r="I11" i="115"/>
  <c r="I10" i="115"/>
  <c r="C56" i="115"/>
  <c r="G44" i="115"/>
  <c r="F45" i="115"/>
  <c r="D55" i="115" s="1"/>
  <c r="E46" i="115"/>
  <c r="D54" i="115" s="1"/>
  <c r="D47" i="115"/>
  <c r="D53" i="115"/>
  <c r="C48" i="115"/>
  <c r="D52" i="115"/>
  <c r="I30" i="115"/>
  <c r="I29" i="115"/>
  <c r="I28" i="115"/>
  <c r="I27" i="115"/>
  <c r="C23" i="115"/>
  <c r="I22" i="115"/>
  <c r="I21" i="115"/>
  <c r="C20" i="115"/>
  <c r="G75" i="115"/>
  <c r="G78" i="115" s="1"/>
  <c r="G81" i="115" s="1"/>
  <c r="H75" i="115"/>
  <c r="H78" i="115" s="1"/>
  <c r="H81" i="115" s="1"/>
  <c r="H83" i="115" s="1"/>
  <c r="F75" i="115"/>
  <c r="F78" i="115"/>
  <c r="F81" i="115" s="1"/>
  <c r="E75" i="115"/>
  <c r="E78" i="115" s="1"/>
  <c r="E81" i="115" s="1"/>
  <c r="D75" i="115"/>
  <c r="D78" i="115" s="1"/>
  <c r="I80" i="115"/>
  <c r="I79" i="115"/>
  <c r="C75" i="115"/>
  <c r="C78" i="115" s="1"/>
  <c r="I77" i="115"/>
  <c r="I76" i="115"/>
  <c r="I74" i="115"/>
  <c r="I73" i="115"/>
  <c r="I72" i="115"/>
  <c r="I71" i="115"/>
  <c r="G70" i="115"/>
  <c r="F70" i="115"/>
  <c r="E70" i="115"/>
  <c r="D70" i="115"/>
  <c r="C70" i="115"/>
  <c r="H8" i="114"/>
  <c r="H14" i="114" s="1"/>
  <c r="G8" i="114"/>
  <c r="G14" i="114" s="1"/>
  <c r="F8" i="114"/>
  <c r="F14" i="114" s="1"/>
  <c r="E8" i="114"/>
  <c r="E14" i="114" s="1"/>
  <c r="D14" i="114"/>
  <c r="I12" i="114"/>
  <c r="I11" i="114"/>
  <c r="I10" i="114"/>
  <c r="C56" i="114"/>
  <c r="G44" i="114"/>
  <c r="C55" i="114" s="1"/>
  <c r="F45" i="114"/>
  <c r="E46" i="114"/>
  <c r="D54" i="114" s="1"/>
  <c r="D47" i="114"/>
  <c r="D53" i="114" s="1"/>
  <c r="C48" i="114"/>
  <c r="D52" i="114" s="1"/>
  <c r="I30" i="114"/>
  <c r="I29" i="114"/>
  <c r="I28" i="114"/>
  <c r="I27" i="114"/>
  <c r="C23" i="114"/>
  <c r="I22" i="114"/>
  <c r="I21" i="114"/>
  <c r="C20" i="114"/>
  <c r="G75" i="114"/>
  <c r="G78" i="114" s="1"/>
  <c r="G81" i="114"/>
  <c r="H75" i="114"/>
  <c r="H78" i="114"/>
  <c r="H81" i="114" s="1"/>
  <c r="F75" i="114"/>
  <c r="F78" i="114" s="1"/>
  <c r="F81" i="114" s="1"/>
  <c r="E75" i="114"/>
  <c r="E78" i="114" s="1"/>
  <c r="E81" i="114" s="1"/>
  <c r="D75" i="114"/>
  <c r="D78" i="114" s="1"/>
  <c r="I80" i="114"/>
  <c r="I79" i="114"/>
  <c r="C75" i="114"/>
  <c r="C78" i="114" s="1"/>
  <c r="I77" i="114"/>
  <c r="I75" i="114" s="1"/>
  <c r="I76" i="114"/>
  <c r="I74" i="114"/>
  <c r="I73" i="114"/>
  <c r="I72" i="114"/>
  <c r="I71" i="114"/>
  <c r="I70" i="114" s="1"/>
  <c r="G70" i="114"/>
  <c r="F70" i="114"/>
  <c r="E70" i="114"/>
  <c r="D70" i="114"/>
  <c r="C70" i="114"/>
  <c r="H8" i="113"/>
  <c r="H14" i="113" s="1"/>
  <c r="G8" i="113"/>
  <c r="G14" i="113" s="1"/>
  <c r="F8" i="113"/>
  <c r="F14" i="113" s="1"/>
  <c r="F83" i="113" s="1"/>
  <c r="E8" i="113"/>
  <c r="E14" i="113" s="1"/>
  <c r="D14" i="113"/>
  <c r="D83" i="113" s="1"/>
  <c r="I12" i="113"/>
  <c r="I11" i="113"/>
  <c r="I10" i="113"/>
  <c r="C56" i="113"/>
  <c r="G44" i="113"/>
  <c r="D56" i="113" s="1"/>
  <c r="F45" i="113"/>
  <c r="E46" i="113"/>
  <c r="D54" i="113" s="1"/>
  <c r="D47" i="113"/>
  <c r="D53" i="113" s="1"/>
  <c r="C48" i="113"/>
  <c r="D52" i="113" s="1"/>
  <c r="I30" i="113"/>
  <c r="I29" i="113"/>
  <c r="I28" i="113"/>
  <c r="I27" i="113"/>
  <c r="C23" i="113"/>
  <c r="I22" i="113"/>
  <c r="I21" i="113"/>
  <c r="C20" i="113"/>
  <c r="G75" i="113"/>
  <c r="G78" i="113" s="1"/>
  <c r="G81" i="113" s="1"/>
  <c r="G83" i="113" s="1"/>
  <c r="H75" i="113"/>
  <c r="H78" i="113"/>
  <c r="H81" i="113" s="1"/>
  <c r="H83" i="113" s="1"/>
  <c r="F75" i="113"/>
  <c r="F78" i="113" s="1"/>
  <c r="F81" i="113" s="1"/>
  <c r="E75" i="113"/>
  <c r="E78" i="113" s="1"/>
  <c r="D75" i="113"/>
  <c r="D78" i="113" s="1"/>
  <c r="D81" i="113" s="1"/>
  <c r="I80" i="113"/>
  <c r="I79" i="113"/>
  <c r="C75" i="113"/>
  <c r="C78" i="113"/>
  <c r="I77" i="113"/>
  <c r="I76" i="113"/>
  <c r="I75" i="113" s="1"/>
  <c r="I74" i="113"/>
  <c r="I73" i="113"/>
  <c r="I72" i="113"/>
  <c r="I71" i="113"/>
  <c r="G70" i="113"/>
  <c r="F70" i="113"/>
  <c r="E70" i="113"/>
  <c r="D70" i="113"/>
  <c r="C70" i="113"/>
  <c r="H8" i="124"/>
  <c r="H14" i="124" s="1"/>
  <c r="G8" i="124"/>
  <c r="G14" i="124" s="1"/>
  <c r="F8" i="124"/>
  <c r="F14" i="124" s="1"/>
  <c r="E8" i="124"/>
  <c r="E14" i="124" s="1"/>
  <c r="D14" i="124"/>
  <c r="I12" i="124"/>
  <c r="I11" i="124"/>
  <c r="I10" i="124"/>
  <c r="C56" i="124"/>
  <c r="G44" i="124"/>
  <c r="D56" i="124"/>
  <c r="F45" i="124"/>
  <c r="E46" i="124"/>
  <c r="D47" i="124"/>
  <c r="D53" i="124"/>
  <c r="C48" i="124"/>
  <c r="D52" i="124"/>
  <c r="C55" i="124"/>
  <c r="I30" i="124"/>
  <c r="I29" i="124"/>
  <c r="I28" i="124"/>
  <c r="I27" i="124"/>
  <c r="C23" i="124"/>
  <c r="I22" i="124"/>
  <c r="I21" i="124"/>
  <c r="C20" i="124"/>
  <c r="G75" i="124"/>
  <c r="G78" i="124" s="1"/>
  <c r="G81" i="124"/>
  <c r="G83" i="124" s="1"/>
  <c r="H75" i="124"/>
  <c r="H78" i="124"/>
  <c r="H81" i="124" s="1"/>
  <c r="H83" i="124" s="1"/>
  <c r="F75" i="124"/>
  <c r="F78" i="124" s="1"/>
  <c r="F81" i="124" s="1"/>
  <c r="E75" i="124"/>
  <c r="E78" i="124" s="1"/>
  <c r="E81" i="124" s="1"/>
  <c r="E83" i="124" s="1"/>
  <c r="D75" i="124"/>
  <c r="D78" i="124" s="1"/>
  <c r="D81" i="124" s="1"/>
  <c r="I80" i="124"/>
  <c r="I79" i="124"/>
  <c r="C75" i="124"/>
  <c r="C78" i="124"/>
  <c r="I77" i="124"/>
  <c r="I75" i="124"/>
  <c r="I76" i="124"/>
  <c r="I74" i="124"/>
  <c r="I73" i="124"/>
  <c r="I72" i="124"/>
  <c r="I70" i="124" s="1"/>
  <c r="I71" i="124"/>
  <c r="G70" i="124"/>
  <c r="F70" i="124"/>
  <c r="E70" i="124"/>
  <c r="D70" i="124"/>
  <c r="C70" i="124"/>
  <c r="H8" i="112"/>
  <c r="H14" i="112" s="1"/>
  <c r="G8" i="112"/>
  <c r="G14" i="112" s="1"/>
  <c r="F8" i="112"/>
  <c r="F14" i="112" s="1"/>
  <c r="E8" i="112"/>
  <c r="E14" i="112" s="1"/>
  <c r="D14" i="112"/>
  <c r="I12" i="112"/>
  <c r="I11" i="112"/>
  <c r="I10" i="112"/>
  <c r="C56" i="112"/>
  <c r="G44" i="112"/>
  <c r="D56" i="112" s="1"/>
  <c r="F45" i="112"/>
  <c r="D55" i="112" s="1"/>
  <c r="E46" i="112"/>
  <c r="D47" i="112"/>
  <c r="D53" i="112" s="1"/>
  <c r="C48" i="112"/>
  <c r="D52" i="112" s="1"/>
  <c r="D54" i="112"/>
  <c r="I30" i="112"/>
  <c r="I29" i="112"/>
  <c r="I28" i="112"/>
  <c r="I27" i="112"/>
  <c r="C23" i="112"/>
  <c r="I22" i="112"/>
  <c r="I21" i="112"/>
  <c r="C20" i="112"/>
  <c r="G75" i="112"/>
  <c r="G78" i="112" s="1"/>
  <c r="G81" i="112" s="1"/>
  <c r="H75" i="112"/>
  <c r="H78" i="112" s="1"/>
  <c r="H81" i="112" s="1"/>
  <c r="F75" i="112"/>
  <c r="F78" i="112" s="1"/>
  <c r="F81" i="112" s="1"/>
  <c r="E75" i="112"/>
  <c r="E78" i="112" s="1"/>
  <c r="E81" i="112" s="1"/>
  <c r="E83" i="112" s="1"/>
  <c r="D75" i="112"/>
  <c r="D78" i="112" s="1"/>
  <c r="D81" i="112" s="1"/>
  <c r="I80" i="112"/>
  <c r="I79" i="112"/>
  <c r="C75" i="112"/>
  <c r="C78" i="112"/>
  <c r="I77" i="112"/>
  <c r="I76" i="112"/>
  <c r="I75" i="112" s="1"/>
  <c r="I74" i="112"/>
  <c r="I73" i="112"/>
  <c r="I72" i="112"/>
  <c r="I71" i="112"/>
  <c r="G70" i="112"/>
  <c r="F70" i="112"/>
  <c r="E70" i="112"/>
  <c r="D70" i="112"/>
  <c r="C70" i="112"/>
  <c r="H8" i="111"/>
  <c r="H14" i="111" s="1"/>
  <c r="G8" i="111"/>
  <c r="G14" i="111" s="1"/>
  <c r="F8" i="111"/>
  <c r="F14" i="111" s="1"/>
  <c r="E8" i="111"/>
  <c r="E14" i="111" s="1"/>
  <c r="D14" i="111"/>
  <c r="I12" i="111"/>
  <c r="I11" i="111"/>
  <c r="I10" i="111"/>
  <c r="C56" i="111"/>
  <c r="G44" i="111"/>
  <c r="D56" i="111"/>
  <c r="F45" i="111"/>
  <c r="E46" i="111"/>
  <c r="D54" i="111" s="1"/>
  <c r="D47" i="111"/>
  <c r="D53" i="111" s="1"/>
  <c r="C48" i="111"/>
  <c r="D52" i="111" s="1"/>
  <c r="I30" i="111"/>
  <c r="I29" i="111"/>
  <c r="I28" i="111"/>
  <c r="I27" i="111"/>
  <c r="C23" i="111"/>
  <c r="I22" i="111"/>
  <c r="I21" i="111"/>
  <c r="C20" i="111"/>
  <c r="G75" i="111"/>
  <c r="G78" i="111" s="1"/>
  <c r="G81" i="111" s="1"/>
  <c r="H75" i="111"/>
  <c r="H78" i="111"/>
  <c r="H81" i="111" s="1"/>
  <c r="F75" i="111"/>
  <c r="F78" i="111" s="1"/>
  <c r="F81" i="111" s="1"/>
  <c r="E75" i="111"/>
  <c r="E78" i="111" s="1"/>
  <c r="E81" i="111" s="1"/>
  <c r="D75" i="111"/>
  <c r="D78" i="111" s="1"/>
  <c r="D81" i="111" s="1"/>
  <c r="I80" i="111"/>
  <c r="I79" i="111"/>
  <c r="C75" i="111"/>
  <c r="C78" i="111"/>
  <c r="I77" i="111"/>
  <c r="I76" i="111"/>
  <c r="I75" i="111" s="1"/>
  <c r="I74" i="111"/>
  <c r="I73" i="111"/>
  <c r="I72" i="111"/>
  <c r="I71" i="111"/>
  <c r="I70" i="111" s="1"/>
  <c r="G70" i="111"/>
  <c r="F70" i="111"/>
  <c r="E70" i="111"/>
  <c r="D70" i="111"/>
  <c r="C70" i="111"/>
  <c r="H8" i="110"/>
  <c r="H14" i="110" s="1"/>
  <c r="G8" i="110"/>
  <c r="G14" i="110"/>
  <c r="F8" i="110"/>
  <c r="F14" i="110"/>
  <c r="E8" i="110"/>
  <c r="E14" i="110"/>
  <c r="D14" i="110"/>
  <c r="I12" i="110"/>
  <c r="I11" i="110"/>
  <c r="I10" i="110"/>
  <c r="C56" i="110"/>
  <c r="G44" i="110"/>
  <c r="D56" i="110" s="1"/>
  <c r="E56" i="110" s="1"/>
  <c r="D31" i="110" s="1"/>
  <c r="F45" i="110"/>
  <c r="D55" i="110" s="1"/>
  <c r="E46" i="110"/>
  <c r="D54" i="110" s="1"/>
  <c r="D47" i="110"/>
  <c r="D53" i="110" s="1"/>
  <c r="C48" i="110"/>
  <c r="D52" i="110" s="1"/>
  <c r="I30" i="110"/>
  <c r="I29" i="110"/>
  <c r="I28" i="110"/>
  <c r="I27" i="110"/>
  <c r="C23" i="110"/>
  <c r="I22" i="110"/>
  <c r="I21" i="110"/>
  <c r="C20" i="110"/>
  <c r="G75" i="110"/>
  <c r="G78" i="110" s="1"/>
  <c r="G81" i="110" s="1"/>
  <c r="H75" i="110"/>
  <c r="H78" i="110"/>
  <c r="H81" i="110" s="1"/>
  <c r="F75" i="110"/>
  <c r="F78" i="110" s="1"/>
  <c r="F81" i="110" s="1"/>
  <c r="E75" i="110"/>
  <c r="E78" i="110" s="1"/>
  <c r="E81" i="110" s="1"/>
  <c r="D75" i="110"/>
  <c r="D78" i="110" s="1"/>
  <c r="D81" i="110" s="1"/>
  <c r="I80" i="110"/>
  <c r="I79" i="110"/>
  <c r="C75" i="110"/>
  <c r="C78" i="110" s="1"/>
  <c r="I77" i="110"/>
  <c r="I76" i="110"/>
  <c r="I74" i="110"/>
  <c r="I73" i="110"/>
  <c r="I72" i="110"/>
  <c r="I70" i="110" s="1"/>
  <c r="I71" i="110"/>
  <c r="G70" i="110"/>
  <c r="F70" i="110"/>
  <c r="E70" i="110"/>
  <c r="D70" i="110"/>
  <c r="C70" i="110"/>
  <c r="H8" i="125"/>
  <c r="H14" i="125" s="1"/>
  <c r="G8" i="125"/>
  <c r="G14" i="125" s="1"/>
  <c r="F8" i="125"/>
  <c r="F14" i="125" s="1"/>
  <c r="E8" i="125"/>
  <c r="E14" i="125" s="1"/>
  <c r="D14" i="125"/>
  <c r="I12" i="125"/>
  <c r="I11" i="125"/>
  <c r="I10" i="125"/>
  <c r="C56" i="125"/>
  <c r="G44" i="125"/>
  <c r="C55" i="125" s="1"/>
  <c r="D56" i="125"/>
  <c r="F45" i="125"/>
  <c r="E46" i="125"/>
  <c r="D54" i="125" s="1"/>
  <c r="D47" i="125"/>
  <c r="D53" i="125" s="1"/>
  <c r="C48" i="125"/>
  <c r="D52" i="125" s="1"/>
  <c r="I30" i="125"/>
  <c r="I29" i="125"/>
  <c r="I28" i="125"/>
  <c r="I27" i="125"/>
  <c r="C23" i="125"/>
  <c r="I22" i="125"/>
  <c r="I21" i="125"/>
  <c r="C20" i="125"/>
  <c r="G75" i="125"/>
  <c r="G78" i="125" s="1"/>
  <c r="G81" i="125" s="1"/>
  <c r="H75" i="125"/>
  <c r="H78" i="125" s="1"/>
  <c r="H81" i="125" s="1"/>
  <c r="F75" i="125"/>
  <c r="F78" i="125"/>
  <c r="F81" i="125" s="1"/>
  <c r="E75" i="125"/>
  <c r="E78" i="125" s="1"/>
  <c r="E81" i="125" s="1"/>
  <c r="D75" i="125"/>
  <c r="D78" i="125" s="1"/>
  <c r="D81" i="125" s="1"/>
  <c r="I80" i="125"/>
  <c r="I79" i="125"/>
  <c r="C75" i="125"/>
  <c r="C78" i="125" s="1"/>
  <c r="I77" i="125"/>
  <c r="I76" i="125"/>
  <c r="I74" i="125"/>
  <c r="I73" i="125"/>
  <c r="I72" i="125"/>
  <c r="I71" i="125"/>
  <c r="I70" i="125" s="1"/>
  <c r="G70" i="125"/>
  <c r="F70" i="125"/>
  <c r="E70" i="125"/>
  <c r="D70" i="125"/>
  <c r="C70" i="125"/>
  <c r="C56" i="28"/>
  <c r="H8" i="31"/>
  <c r="H14" i="31" s="1"/>
  <c r="G8" i="31"/>
  <c r="G14" i="31" s="1"/>
  <c r="F8" i="31"/>
  <c r="F14" i="31" s="1"/>
  <c r="E8" i="31"/>
  <c r="E14" i="31" s="1"/>
  <c r="D14" i="31"/>
  <c r="I12" i="31"/>
  <c r="I11" i="31"/>
  <c r="I10" i="31"/>
  <c r="H47" i="31"/>
  <c r="B60" i="31" s="1"/>
  <c r="G48" i="31"/>
  <c r="C60" i="31" s="1"/>
  <c r="F49" i="31"/>
  <c r="C59" i="31" s="1"/>
  <c r="E50" i="31"/>
  <c r="C58" i="31" s="1"/>
  <c r="D51" i="31"/>
  <c r="C57" i="31" s="1"/>
  <c r="C52" i="31"/>
  <c r="C56" i="31" s="1"/>
  <c r="N29" i="31"/>
  <c r="N28" i="31"/>
  <c r="H24" i="31"/>
  <c r="H25" i="31" s="1"/>
  <c r="G24" i="31"/>
  <c r="G25" i="31" s="1"/>
  <c r="F24" i="31"/>
  <c r="F25" i="31" s="1"/>
  <c r="E24" i="31"/>
  <c r="E25" i="31" s="1"/>
  <c r="D24" i="31"/>
  <c r="D25" i="31" s="1"/>
  <c r="C24" i="31"/>
  <c r="N23" i="31"/>
  <c r="N22" i="31"/>
  <c r="C21" i="31"/>
  <c r="L80" i="31"/>
  <c r="L88" i="31"/>
  <c r="G167" i="31"/>
  <c r="G178" i="31" s="1"/>
  <c r="C178" i="31"/>
  <c r="N81" i="31"/>
  <c r="N82" i="31"/>
  <c r="N83" i="31"/>
  <c r="N84" i="31"/>
  <c r="N85" i="31"/>
  <c r="N86" i="31"/>
  <c r="N87" i="31"/>
  <c r="M80" i="31"/>
  <c r="K80" i="31"/>
  <c r="J80" i="31"/>
  <c r="I80" i="31"/>
  <c r="E171" i="31" s="1"/>
  <c r="H80" i="31"/>
  <c r="G174" i="31" s="1"/>
  <c r="G80" i="31"/>
  <c r="F80" i="31"/>
  <c r="G176" i="31"/>
  <c r="L98" i="31"/>
  <c r="L102" i="31"/>
  <c r="N102" i="31" s="1"/>
  <c r="M88" i="31"/>
  <c r="K88" i="31"/>
  <c r="K98" i="31"/>
  <c r="K102" i="31"/>
  <c r="J88" i="31"/>
  <c r="J98" i="31"/>
  <c r="J102" i="31"/>
  <c r="I88" i="31"/>
  <c r="I98" i="31"/>
  <c r="I102" i="31"/>
  <c r="H88" i="31"/>
  <c r="H98" i="31"/>
  <c r="H102" i="31"/>
  <c r="G88" i="31"/>
  <c r="G98" i="31"/>
  <c r="G102" i="31"/>
  <c r="F88" i="31"/>
  <c r="F98" i="31"/>
  <c r="F102" i="31"/>
  <c r="E80" i="31"/>
  <c r="E175" i="31" s="1"/>
  <c r="E88" i="31"/>
  <c r="E98" i="31"/>
  <c r="E102" i="31"/>
  <c r="D80" i="31"/>
  <c r="D88" i="31"/>
  <c r="D98" i="31"/>
  <c r="D102" i="31"/>
  <c r="N105" i="31"/>
  <c r="N104" i="31"/>
  <c r="N103" i="31"/>
  <c r="N101" i="31"/>
  <c r="N100" i="31"/>
  <c r="N99" i="31"/>
  <c r="N98" i="31"/>
  <c r="N89" i="31"/>
  <c r="N90" i="31"/>
  <c r="N91" i="31"/>
  <c r="N93" i="31"/>
  <c r="N94" i="31"/>
  <c r="N96" i="31"/>
  <c r="C80" i="31"/>
  <c r="C88" i="31"/>
  <c r="C92" i="31"/>
  <c r="N79" i="31"/>
  <c r="N78" i="31"/>
  <c r="N77" i="31"/>
  <c r="N76" i="31"/>
  <c r="C75" i="31"/>
  <c r="D75" i="31"/>
  <c r="E75" i="31"/>
  <c r="F75" i="31"/>
  <c r="G75" i="31"/>
  <c r="H75" i="31"/>
  <c r="I75" i="31"/>
  <c r="J75" i="31"/>
  <c r="K75" i="31"/>
  <c r="L75" i="31"/>
  <c r="G177" i="31"/>
  <c r="E177" i="31"/>
  <c r="E174" i="31"/>
  <c r="K186" i="31"/>
  <c r="K187" i="31"/>
  <c r="J188" i="31"/>
  <c r="I188" i="31"/>
  <c r="H188" i="31"/>
  <c r="G188" i="31"/>
  <c r="F188" i="31"/>
  <c r="H15" i="80"/>
  <c r="G15" i="80"/>
  <c r="F9" i="80"/>
  <c r="F15" i="80" s="1"/>
  <c r="E9" i="80"/>
  <c r="E15" i="80" s="1"/>
  <c r="D15" i="80"/>
  <c r="I13" i="80"/>
  <c r="I12" i="80"/>
  <c r="I11" i="80"/>
  <c r="F89" i="80"/>
  <c r="E90" i="80"/>
  <c r="D91" i="80"/>
  <c r="C97" i="80" s="1"/>
  <c r="C92" i="80"/>
  <c r="C96" i="80" s="1"/>
  <c r="B99" i="80"/>
  <c r="N35" i="80"/>
  <c r="N34" i="80"/>
  <c r="N33" i="80"/>
  <c r="N32" i="80"/>
  <c r="N31" i="80"/>
  <c r="N30" i="80"/>
  <c r="H26" i="80"/>
  <c r="H27" i="80"/>
  <c r="G26" i="80"/>
  <c r="G27" i="80"/>
  <c r="F26" i="80"/>
  <c r="F27" i="80"/>
  <c r="E26" i="80"/>
  <c r="E27" i="80"/>
  <c r="D26" i="80"/>
  <c r="D27" i="80"/>
  <c r="C26" i="80"/>
  <c r="N25" i="80"/>
  <c r="N24" i="80"/>
  <c r="C23" i="80"/>
  <c r="C67" i="80" s="1"/>
  <c r="H116" i="80"/>
  <c r="B129" i="80" s="1"/>
  <c r="G117" i="80"/>
  <c r="C129" i="80" s="1"/>
  <c r="F118" i="80"/>
  <c r="C128" i="80" s="1"/>
  <c r="E119" i="80"/>
  <c r="B125" i="80" s="1"/>
  <c r="D120" i="80"/>
  <c r="C121" i="80"/>
  <c r="C125" i="80"/>
  <c r="C126" i="80"/>
  <c r="N59" i="80"/>
  <c r="N58" i="80"/>
  <c r="N57" i="80"/>
  <c r="N56" i="80"/>
  <c r="N55" i="80"/>
  <c r="N54" i="80"/>
  <c r="H50" i="80"/>
  <c r="H51" i="80"/>
  <c r="G50" i="80"/>
  <c r="G51" i="80"/>
  <c r="F50" i="80"/>
  <c r="F51" i="80"/>
  <c r="E50" i="80"/>
  <c r="E51" i="80"/>
  <c r="D50" i="80"/>
  <c r="D51" i="80"/>
  <c r="C50" i="80"/>
  <c r="N49" i="80"/>
  <c r="N48" i="80"/>
  <c r="C47" i="80"/>
  <c r="C80" i="80"/>
  <c r="D80" i="80"/>
  <c r="E80" i="80"/>
  <c r="F80" i="80"/>
  <c r="G80" i="80"/>
  <c r="H80" i="80"/>
  <c r="C79" i="80"/>
  <c r="D79" i="80"/>
  <c r="E79" i="80"/>
  <c r="F79" i="80"/>
  <c r="G79" i="80"/>
  <c r="H79" i="80"/>
  <c r="I79" i="80"/>
  <c r="J79" i="80"/>
  <c r="K79" i="80"/>
  <c r="L79" i="80"/>
  <c r="C78" i="80"/>
  <c r="D78" i="80"/>
  <c r="E78" i="80"/>
  <c r="F78" i="80"/>
  <c r="G78" i="80"/>
  <c r="H78" i="80"/>
  <c r="I78" i="80"/>
  <c r="J78" i="80"/>
  <c r="K78" i="80"/>
  <c r="L78" i="80"/>
  <c r="C77" i="80"/>
  <c r="D77" i="80"/>
  <c r="E77" i="80"/>
  <c r="F77" i="80"/>
  <c r="G77" i="80"/>
  <c r="H77" i="80"/>
  <c r="I77" i="80"/>
  <c r="J77" i="80"/>
  <c r="K77" i="80"/>
  <c r="L77" i="80"/>
  <c r="C76" i="80"/>
  <c r="D76" i="80"/>
  <c r="E76" i="80"/>
  <c r="F76" i="80"/>
  <c r="G76" i="80"/>
  <c r="H76" i="80"/>
  <c r="I76" i="80"/>
  <c r="J76" i="80"/>
  <c r="K76" i="80"/>
  <c r="L76" i="80"/>
  <c r="C75" i="80"/>
  <c r="D75" i="80"/>
  <c r="E75" i="80"/>
  <c r="F75" i="80"/>
  <c r="G75" i="80"/>
  <c r="H75" i="80"/>
  <c r="I75" i="80"/>
  <c r="J75" i="80"/>
  <c r="K75" i="80"/>
  <c r="L75" i="80"/>
  <c r="C74" i="80"/>
  <c r="D74" i="80"/>
  <c r="E74" i="80"/>
  <c r="F74" i="80"/>
  <c r="G74" i="80"/>
  <c r="H74" i="80"/>
  <c r="I74" i="80"/>
  <c r="J74" i="80"/>
  <c r="K74" i="80"/>
  <c r="L74" i="80"/>
  <c r="M74" i="80"/>
  <c r="L73" i="80"/>
  <c r="K73" i="80"/>
  <c r="J73" i="80"/>
  <c r="I73" i="80"/>
  <c r="H73" i="80"/>
  <c r="G73" i="80"/>
  <c r="F73" i="80"/>
  <c r="E73" i="80"/>
  <c r="D73" i="80"/>
  <c r="M69" i="80"/>
  <c r="L67" i="80"/>
  <c r="L68" i="80"/>
  <c r="L69" i="80"/>
  <c r="K67" i="80"/>
  <c r="K68" i="80"/>
  <c r="K69" i="80"/>
  <c r="J67" i="80"/>
  <c r="J68" i="80"/>
  <c r="J69" i="80"/>
  <c r="I67" i="80"/>
  <c r="I68" i="80"/>
  <c r="I69" i="80"/>
  <c r="H67" i="80"/>
  <c r="H68" i="80"/>
  <c r="H69" i="80"/>
  <c r="G67" i="80"/>
  <c r="G68" i="80"/>
  <c r="G69" i="80"/>
  <c r="F67" i="80"/>
  <c r="F68" i="80"/>
  <c r="F69" i="80"/>
  <c r="E67" i="80"/>
  <c r="E68" i="80"/>
  <c r="E69" i="80"/>
  <c r="D67" i="80"/>
  <c r="D68" i="80"/>
  <c r="D69" i="80"/>
  <c r="C69" i="80"/>
  <c r="C68" i="80"/>
  <c r="N148" i="80"/>
  <c r="N149" i="80"/>
  <c r="C150" i="80"/>
  <c r="C154" i="80"/>
  <c r="N152" i="80"/>
  <c r="N151" i="80"/>
  <c r="N147" i="80"/>
  <c r="N146" i="80"/>
  <c r="N145" i="80"/>
  <c r="C144" i="80"/>
  <c r="D144" i="80"/>
  <c r="E144" i="80"/>
  <c r="F144" i="80"/>
  <c r="G144" i="80"/>
  <c r="H144" i="80"/>
  <c r="I144" i="80"/>
  <c r="J144" i="80"/>
  <c r="K144" i="80"/>
  <c r="L144" i="80"/>
  <c r="N167" i="80"/>
  <c r="N168" i="80"/>
  <c r="C169" i="80"/>
  <c r="N171" i="80"/>
  <c r="N170" i="80"/>
  <c r="N166" i="80"/>
  <c r="N165" i="80"/>
  <c r="N164" i="80"/>
  <c r="C163" i="80"/>
  <c r="D163" i="80"/>
  <c r="E163" i="80"/>
  <c r="F163" i="80"/>
  <c r="G163" i="80"/>
  <c r="H163" i="80"/>
  <c r="I163" i="80"/>
  <c r="J163" i="80"/>
  <c r="K163" i="80"/>
  <c r="L163" i="80"/>
  <c r="L187" i="80"/>
  <c r="L188" i="80"/>
  <c r="L190" i="80"/>
  <c r="L191" i="80"/>
  <c r="L194" i="80"/>
  <c r="N194" i="80"/>
  <c r="L195" i="80"/>
  <c r="N195" i="80" s="1"/>
  <c r="M187" i="80"/>
  <c r="M188" i="80"/>
  <c r="M190" i="80"/>
  <c r="M191" i="80"/>
  <c r="K187" i="80"/>
  <c r="K188" i="80"/>
  <c r="K190" i="80"/>
  <c r="K191" i="80"/>
  <c r="K194" i="80"/>
  <c r="K195" i="80"/>
  <c r="J187" i="80"/>
  <c r="J188" i="80"/>
  <c r="J190" i="80"/>
  <c r="J191" i="80"/>
  <c r="J194" i="80"/>
  <c r="J195" i="80"/>
  <c r="I187" i="80"/>
  <c r="I188" i="80"/>
  <c r="I190" i="80"/>
  <c r="I191" i="80"/>
  <c r="I194" i="80"/>
  <c r="I195" i="80"/>
  <c r="H187" i="80"/>
  <c r="H188" i="80"/>
  <c r="H190" i="80"/>
  <c r="H191" i="80"/>
  <c r="H194" i="80"/>
  <c r="H195" i="80"/>
  <c r="G187" i="80"/>
  <c r="G188" i="80"/>
  <c r="G190" i="80"/>
  <c r="G191" i="80"/>
  <c r="G194" i="80"/>
  <c r="G195" i="80"/>
  <c r="F187" i="80"/>
  <c r="F188" i="80"/>
  <c r="F190" i="80"/>
  <c r="F191" i="80"/>
  <c r="F194" i="80"/>
  <c r="F195" i="80"/>
  <c r="E187" i="80"/>
  <c r="E188" i="80"/>
  <c r="E190" i="80"/>
  <c r="E191" i="80"/>
  <c r="E194" i="80"/>
  <c r="E195" i="80"/>
  <c r="D187" i="80"/>
  <c r="D188" i="80"/>
  <c r="D190" i="80"/>
  <c r="D191" i="80"/>
  <c r="D194" i="80"/>
  <c r="D195" i="80"/>
  <c r="C187" i="80"/>
  <c r="N187" i="80" s="1"/>
  <c r="C188" i="80"/>
  <c r="C190" i="80"/>
  <c r="C191" i="80"/>
  <c r="C192" i="80"/>
  <c r="C186" i="80"/>
  <c r="D186" i="80"/>
  <c r="E186" i="80"/>
  <c r="F186" i="80"/>
  <c r="G186" i="80"/>
  <c r="H186" i="80"/>
  <c r="I186" i="80"/>
  <c r="J186" i="80"/>
  <c r="K186" i="80"/>
  <c r="L186" i="80"/>
  <c r="C185" i="80"/>
  <c r="D185" i="80"/>
  <c r="E185" i="80"/>
  <c r="F185" i="80"/>
  <c r="G185" i="80"/>
  <c r="H185" i="80"/>
  <c r="I185" i="80"/>
  <c r="J185" i="80"/>
  <c r="K185" i="80"/>
  <c r="L185" i="80"/>
  <c r="C184" i="80"/>
  <c r="C183" i="80" s="1"/>
  <c r="D184" i="80"/>
  <c r="D183" i="80" s="1"/>
  <c r="E184" i="80"/>
  <c r="F184" i="80"/>
  <c r="G184" i="80"/>
  <c r="G183" i="80"/>
  <c r="H184" i="80"/>
  <c r="I184" i="80"/>
  <c r="I183" i="80" s="1"/>
  <c r="J184" i="80"/>
  <c r="K184" i="80"/>
  <c r="K183" i="80" s="1"/>
  <c r="L184" i="80"/>
  <c r="K285" i="80"/>
  <c r="C274" i="80"/>
  <c r="C285" i="80" s="1"/>
  <c r="G285" i="80" s="1"/>
  <c r="E284" i="80"/>
  <c r="C284" i="80"/>
  <c r="C283" i="80"/>
  <c r="C282" i="80"/>
  <c r="C281" i="80"/>
  <c r="C280" i="80"/>
  <c r="C279" i="80"/>
  <c r="C278" i="80"/>
  <c r="C277" i="80"/>
  <c r="C276" i="80"/>
  <c r="C275" i="80"/>
  <c r="H292" i="80"/>
  <c r="H293" i="80"/>
  <c r="G294" i="80"/>
  <c r="F294" i="80"/>
  <c r="E294" i="80"/>
  <c r="D294" i="80"/>
  <c r="C294" i="80"/>
  <c r="J318" i="80"/>
  <c r="F318" i="80"/>
  <c r="D317" i="80"/>
  <c r="I326" i="80"/>
  <c r="I327" i="80"/>
  <c r="H328" i="80"/>
  <c r="G328" i="80"/>
  <c r="F328" i="80"/>
  <c r="E328" i="80"/>
  <c r="D328" i="80"/>
  <c r="H15" i="79"/>
  <c r="G15" i="79"/>
  <c r="F9" i="79"/>
  <c r="E9" i="79"/>
  <c r="E15" i="79" s="1"/>
  <c r="D15" i="79"/>
  <c r="I13" i="79"/>
  <c r="I12" i="79"/>
  <c r="I11" i="79"/>
  <c r="F89" i="79"/>
  <c r="E90" i="79"/>
  <c r="C98" i="79" s="1"/>
  <c r="D91" i="79"/>
  <c r="C97" i="79" s="1"/>
  <c r="C92" i="79"/>
  <c r="C96" i="79" s="1"/>
  <c r="B99" i="79"/>
  <c r="N35" i="79"/>
  <c r="N34" i="79"/>
  <c r="N33" i="79"/>
  <c r="N32" i="79"/>
  <c r="N31" i="79"/>
  <c r="N30" i="79"/>
  <c r="H26" i="79"/>
  <c r="H27" i="79"/>
  <c r="G26" i="79"/>
  <c r="F26" i="79"/>
  <c r="E26" i="79"/>
  <c r="E27" i="79"/>
  <c r="D26" i="79"/>
  <c r="D27" i="79"/>
  <c r="C26" i="79"/>
  <c r="N25" i="79"/>
  <c r="N24" i="79"/>
  <c r="C23" i="79"/>
  <c r="H116" i="79"/>
  <c r="G117" i="79"/>
  <c r="F118" i="79"/>
  <c r="E119" i="79"/>
  <c r="C127" i="79" s="1"/>
  <c r="D120" i="79"/>
  <c r="C126" i="79" s="1"/>
  <c r="C121" i="79"/>
  <c r="C125" i="79" s="1"/>
  <c r="N59" i="79"/>
  <c r="N58" i="79"/>
  <c r="N57" i="79"/>
  <c r="N56" i="79"/>
  <c r="N55" i="79"/>
  <c r="N54" i="79"/>
  <c r="H50" i="79"/>
  <c r="G50" i="79"/>
  <c r="G51" i="79" s="1"/>
  <c r="F50" i="79"/>
  <c r="F51" i="79" s="1"/>
  <c r="E50" i="79"/>
  <c r="E51" i="79" s="1"/>
  <c r="D50" i="79"/>
  <c r="D51" i="79" s="1"/>
  <c r="C50" i="79"/>
  <c r="N49" i="79"/>
  <c r="N48" i="79"/>
  <c r="C47" i="79"/>
  <c r="C80" i="79"/>
  <c r="D80" i="79"/>
  <c r="E80" i="79"/>
  <c r="F80" i="79"/>
  <c r="G80" i="79"/>
  <c r="H80" i="79"/>
  <c r="C79" i="79"/>
  <c r="D79" i="79"/>
  <c r="E79" i="79"/>
  <c r="F79" i="79"/>
  <c r="G79" i="79"/>
  <c r="H79" i="79"/>
  <c r="I79" i="79"/>
  <c r="J79" i="79"/>
  <c r="K79" i="79"/>
  <c r="L79" i="79"/>
  <c r="C78" i="79"/>
  <c r="D78" i="79"/>
  <c r="E78" i="79"/>
  <c r="F78" i="79"/>
  <c r="G78" i="79"/>
  <c r="H78" i="79"/>
  <c r="I78" i="79"/>
  <c r="J78" i="79"/>
  <c r="K78" i="79"/>
  <c r="L78" i="79"/>
  <c r="C77" i="79"/>
  <c r="D77" i="79"/>
  <c r="E77" i="79"/>
  <c r="F77" i="79"/>
  <c r="G77" i="79"/>
  <c r="H77" i="79"/>
  <c r="I77" i="79"/>
  <c r="J77" i="79"/>
  <c r="K77" i="79"/>
  <c r="L77" i="79"/>
  <c r="C76" i="79"/>
  <c r="N76" i="79" s="1"/>
  <c r="D76" i="79"/>
  <c r="E76" i="79"/>
  <c r="F76" i="79"/>
  <c r="G76" i="79"/>
  <c r="H76" i="79"/>
  <c r="I76" i="79"/>
  <c r="J76" i="79"/>
  <c r="K76" i="79"/>
  <c r="L76" i="79"/>
  <c r="C75" i="79"/>
  <c r="D75" i="79"/>
  <c r="E75" i="79"/>
  <c r="F75" i="79"/>
  <c r="G75" i="79"/>
  <c r="H75" i="79"/>
  <c r="I75" i="79"/>
  <c r="J75" i="79"/>
  <c r="K75" i="79"/>
  <c r="L75" i="79"/>
  <c r="C74" i="79"/>
  <c r="D74" i="79"/>
  <c r="E74" i="79"/>
  <c r="F74" i="79"/>
  <c r="G74" i="79"/>
  <c r="H74" i="79"/>
  <c r="I74" i="79"/>
  <c r="J74" i="79"/>
  <c r="K74" i="79"/>
  <c r="L74" i="79"/>
  <c r="M74" i="79"/>
  <c r="L73" i="79"/>
  <c r="K73" i="79"/>
  <c r="J73" i="79"/>
  <c r="I73" i="79"/>
  <c r="H73" i="79"/>
  <c r="G73" i="79"/>
  <c r="F73" i="79"/>
  <c r="E73" i="79"/>
  <c r="D73" i="79"/>
  <c r="M69" i="79"/>
  <c r="L67" i="79"/>
  <c r="L68" i="79"/>
  <c r="L69" i="79"/>
  <c r="K67" i="79"/>
  <c r="K68" i="79"/>
  <c r="K69" i="79"/>
  <c r="J67" i="79"/>
  <c r="J68" i="79"/>
  <c r="J69" i="79"/>
  <c r="I67" i="79"/>
  <c r="I68" i="79"/>
  <c r="I69" i="79"/>
  <c r="H67" i="79"/>
  <c r="H68" i="79"/>
  <c r="H69" i="79"/>
  <c r="G67" i="79"/>
  <c r="G68" i="79"/>
  <c r="G69" i="79"/>
  <c r="F67" i="79"/>
  <c r="F68" i="79"/>
  <c r="F69" i="79"/>
  <c r="E67" i="79"/>
  <c r="E68" i="79"/>
  <c r="E69" i="79"/>
  <c r="D67" i="79"/>
  <c r="D68" i="79"/>
  <c r="D69" i="79"/>
  <c r="C69" i="79"/>
  <c r="C68" i="79"/>
  <c r="N148" i="79"/>
  <c r="N149" i="79"/>
  <c r="C150" i="79"/>
  <c r="N152" i="79"/>
  <c r="N151" i="79"/>
  <c r="N147" i="79"/>
  <c r="N146" i="79"/>
  <c r="N145" i="79"/>
  <c r="C144" i="79"/>
  <c r="D144" i="79"/>
  <c r="E144" i="79"/>
  <c r="F144" i="79"/>
  <c r="G144" i="79"/>
  <c r="H144" i="79"/>
  <c r="I144" i="79"/>
  <c r="J144" i="79"/>
  <c r="K144" i="79"/>
  <c r="L144" i="79"/>
  <c r="N167" i="79"/>
  <c r="N168" i="79"/>
  <c r="C169" i="79"/>
  <c r="C173" i="79" s="1"/>
  <c r="N171" i="79"/>
  <c r="N170" i="79"/>
  <c r="N166" i="79"/>
  <c r="N165" i="79"/>
  <c r="N164" i="79"/>
  <c r="C163" i="79"/>
  <c r="N163" i="79" s="1"/>
  <c r="D163" i="79"/>
  <c r="E163" i="79"/>
  <c r="F163" i="79"/>
  <c r="G163" i="79"/>
  <c r="H163" i="79"/>
  <c r="I163" i="79"/>
  <c r="J163" i="79"/>
  <c r="K163" i="79"/>
  <c r="L163" i="79"/>
  <c r="L187" i="79"/>
  <c r="L188" i="79"/>
  <c r="L190" i="79"/>
  <c r="L191" i="79"/>
  <c r="L194" i="79"/>
  <c r="N194" i="79" s="1"/>
  <c r="L195" i="79"/>
  <c r="N195" i="79" s="1"/>
  <c r="M187" i="79"/>
  <c r="M188" i="79"/>
  <c r="M190" i="79"/>
  <c r="M191" i="79"/>
  <c r="K187" i="79"/>
  <c r="K188" i="79"/>
  <c r="K190" i="79"/>
  <c r="K191" i="79"/>
  <c r="K194" i="79"/>
  <c r="K195" i="79"/>
  <c r="J187" i="79"/>
  <c r="J188" i="79"/>
  <c r="J190" i="79"/>
  <c r="J191" i="79"/>
  <c r="J194" i="79"/>
  <c r="J195" i="79"/>
  <c r="I187" i="79"/>
  <c r="I188" i="79"/>
  <c r="I190" i="79"/>
  <c r="I191" i="79"/>
  <c r="I194" i="79"/>
  <c r="I195" i="79"/>
  <c r="H187" i="79"/>
  <c r="H188" i="79"/>
  <c r="H190" i="79"/>
  <c r="H191" i="79"/>
  <c r="H194" i="79"/>
  <c r="H195" i="79"/>
  <c r="G187" i="79"/>
  <c r="G188" i="79"/>
  <c r="G190" i="79"/>
  <c r="G191" i="79"/>
  <c r="G194" i="79"/>
  <c r="G195" i="79"/>
  <c r="F187" i="79"/>
  <c r="F188" i="79"/>
  <c r="F190" i="79"/>
  <c r="F191" i="79"/>
  <c r="F194" i="79"/>
  <c r="F195" i="79"/>
  <c r="E187" i="79"/>
  <c r="E188" i="79"/>
  <c r="E190" i="79"/>
  <c r="E191" i="79"/>
  <c r="E194" i="79"/>
  <c r="E195" i="79"/>
  <c r="D187" i="79"/>
  <c r="D188" i="79"/>
  <c r="D190" i="79"/>
  <c r="D191" i="79"/>
  <c r="D194" i="79"/>
  <c r="D195" i="79"/>
  <c r="C187" i="79"/>
  <c r="C188" i="79"/>
  <c r="C190" i="79"/>
  <c r="C189" i="79" s="1"/>
  <c r="C191" i="79"/>
  <c r="C192" i="79"/>
  <c r="C186" i="79"/>
  <c r="D186" i="79"/>
  <c r="E186" i="79"/>
  <c r="F186" i="79"/>
  <c r="G186" i="79"/>
  <c r="H186" i="79"/>
  <c r="I186" i="79"/>
  <c r="J186" i="79"/>
  <c r="K186" i="79"/>
  <c r="L186" i="79"/>
  <c r="C185" i="79"/>
  <c r="D185" i="79"/>
  <c r="E185" i="79"/>
  <c r="F185" i="79"/>
  <c r="G185" i="79"/>
  <c r="H185" i="79"/>
  <c r="I185" i="79"/>
  <c r="J185" i="79"/>
  <c r="K185" i="79"/>
  <c r="L185" i="79"/>
  <c r="C184" i="79"/>
  <c r="D184" i="79"/>
  <c r="E184" i="79"/>
  <c r="E183" i="79" s="1"/>
  <c r="F184" i="79"/>
  <c r="G184" i="79"/>
  <c r="H184" i="79"/>
  <c r="H183" i="79" s="1"/>
  <c r="I184" i="79"/>
  <c r="I183" i="79" s="1"/>
  <c r="J184" i="79"/>
  <c r="J183" i="79" s="1"/>
  <c r="K184" i="79"/>
  <c r="L184" i="79"/>
  <c r="K285" i="79"/>
  <c r="C274" i="79"/>
  <c r="C285" i="79"/>
  <c r="G285" i="79" s="1"/>
  <c r="E284" i="79"/>
  <c r="C284" i="79"/>
  <c r="C283" i="79"/>
  <c r="C282" i="79"/>
  <c r="C281" i="79"/>
  <c r="C280" i="79"/>
  <c r="C279" i="79"/>
  <c r="C278" i="79"/>
  <c r="C277" i="79"/>
  <c r="C276" i="79"/>
  <c r="C275" i="79"/>
  <c r="H292" i="79"/>
  <c r="H293" i="79"/>
  <c r="G294" i="79"/>
  <c r="F294" i="79"/>
  <c r="E294" i="79"/>
  <c r="D294" i="79"/>
  <c r="C294" i="79"/>
  <c r="J318" i="79"/>
  <c r="D317" i="79"/>
  <c r="I326" i="79"/>
  <c r="I327" i="79"/>
  <c r="H328" i="79"/>
  <c r="G328" i="79"/>
  <c r="F328" i="79"/>
  <c r="E328" i="79"/>
  <c r="D328" i="79"/>
  <c r="H15" i="78"/>
  <c r="G15" i="78"/>
  <c r="F9" i="78"/>
  <c r="F15" i="78" s="1"/>
  <c r="E9" i="78"/>
  <c r="E15" i="78" s="1"/>
  <c r="D15" i="78"/>
  <c r="I13" i="78"/>
  <c r="I12" i="78"/>
  <c r="I11" i="78"/>
  <c r="F89" i="78"/>
  <c r="E90" i="78"/>
  <c r="C98" i="78" s="1"/>
  <c r="D91" i="78"/>
  <c r="C97" i="78" s="1"/>
  <c r="C92" i="78"/>
  <c r="C96" i="78" s="1"/>
  <c r="B99" i="78"/>
  <c r="N35" i="78"/>
  <c r="N34" i="78"/>
  <c r="N33" i="78"/>
  <c r="N32" i="78"/>
  <c r="N31" i="78"/>
  <c r="N30" i="78"/>
  <c r="H26" i="78"/>
  <c r="G26" i="78"/>
  <c r="G27" i="78"/>
  <c r="F26" i="78"/>
  <c r="F27" i="78"/>
  <c r="E26" i="78"/>
  <c r="E27" i="78"/>
  <c r="D26" i="78"/>
  <c r="D27" i="78"/>
  <c r="C26" i="78"/>
  <c r="C70" i="78"/>
  <c r="N25" i="78"/>
  <c r="N24" i="78"/>
  <c r="C23" i="78"/>
  <c r="H116" i="78"/>
  <c r="B129" i="78" s="1"/>
  <c r="G117" i="78"/>
  <c r="C129" i="78" s="1"/>
  <c r="F118" i="78"/>
  <c r="C128" i="78" s="1"/>
  <c r="E119" i="78"/>
  <c r="C127" i="78" s="1"/>
  <c r="D120" i="78"/>
  <c r="C126" i="78" s="1"/>
  <c r="C121" i="78"/>
  <c r="C125" i="78" s="1"/>
  <c r="N59" i="78"/>
  <c r="N58" i="78"/>
  <c r="N57" i="78"/>
  <c r="N56" i="78"/>
  <c r="N55" i="78"/>
  <c r="N54" i="78"/>
  <c r="H50" i="78"/>
  <c r="H51" i="78"/>
  <c r="G50" i="78"/>
  <c r="G51" i="78"/>
  <c r="F50" i="78"/>
  <c r="F51" i="78"/>
  <c r="E50" i="78"/>
  <c r="E51" i="78"/>
  <c r="D50" i="78"/>
  <c r="D51" i="78"/>
  <c r="C50" i="78"/>
  <c r="N49" i="78"/>
  <c r="N48" i="78"/>
  <c r="C47" i="78"/>
  <c r="C67" i="78" s="1"/>
  <c r="C80" i="78"/>
  <c r="D80" i="78"/>
  <c r="E80" i="78"/>
  <c r="F80" i="78"/>
  <c r="G80" i="78"/>
  <c r="H80" i="78"/>
  <c r="C79" i="78"/>
  <c r="D79" i="78"/>
  <c r="E79" i="78"/>
  <c r="F79" i="78"/>
  <c r="G79" i="78"/>
  <c r="H79" i="78"/>
  <c r="I79" i="78"/>
  <c r="J79" i="78"/>
  <c r="K79" i="78"/>
  <c r="L79" i="78"/>
  <c r="C78" i="78"/>
  <c r="D78" i="78"/>
  <c r="E78" i="78"/>
  <c r="F78" i="78"/>
  <c r="G78" i="78"/>
  <c r="H78" i="78"/>
  <c r="I78" i="78"/>
  <c r="J78" i="78"/>
  <c r="K78" i="78"/>
  <c r="L78" i="78"/>
  <c r="C77" i="78"/>
  <c r="D77" i="78"/>
  <c r="E77" i="78"/>
  <c r="F77" i="78"/>
  <c r="G77" i="78"/>
  <c r="H77" i="78"/>
  <c r="I77" i="78"/>
  <c r="J77" i="78"/>
  <c r="K77" i="78"/>
  <c r="L77" i="78"/>
  <c r="C76" i="78"/>
  <c r="D76" i="78"/>
  <c r="E76" i="78"/>
  <c r="F76" i="78"/>
  <c r="G76" i="78"/>
  <c r="H76" i="78"/>
  <c r="I76" i="78"/>
  <c r="J76" i="78"/>
  <c r="K76" i="78"/>
  <c r="L76" i="78"/>
  <c r="C75" i="78"/>
  <c r="D75" i="78"/>
  <c r="E75" i="78"/>
  <c r="F75" i="78"/>
  <c r="G75" i="78"/>
  <c r="H75" i="78"/>
  <c r="I75" i="78"/>
  <c r="J75" i="78"/>
  <c r="K75" i="78"/>
  <c r="L75" i="78"/>
  <c r="C74" i="78"/>
  <c r="D74" i="78"/>
  <c r="E74" i="78"/>
  <c r="F74" i="78"/>
  <c r="G74" i="78"/>
  <c r="H74" i="78"/>
  <c r="I74" i="78"/>
  <c r="J74" i="78"/>
  <c r="K74" i="78"/>
  <c r="L74" i="78"/>
  <c r="M74" i="78"/>
  <c r="L73" i="78"/>
  <c r="K73" i="78"/>
  <c r="J73" i="78"/>
  <c r="I73" i="78"/>
  <c r="H73" i="78"/>
  <c r="G73" i="78"/>
  <c r="F73" i="78"/>
  <c r="E73" i="78"/>
  <c r="D73" i="78"/>
  <c r="M69" i="78"/>
  <c r="L67" i="78"/>
  <c r="L68" i="78"/>
  <c r="L69" i="78"/>
  <c r="K67" i="78"/>
  <c r="K68" i="78"/>
  <c r="K69" i="78"/>
  <c r="J67" i="78"/>
  <c r="J68" i="78"/>
  <c r="J69" i="78"/>
  <c r="I67" i="78"/>
  <c r="I68" i="78"/>
  <c r="I69" i="78"/>
  <c r="H67" i="78"/>
  <c r="H68" i="78"/>
  <c r="H69" i="78"/>
  <c r="G67" i="78"/>
  <c r="G68" i="78"/>
  <c r="G69" i="78"/>
  <c r="F67" i="78"/>
  <c r="F68" i="78"/>
  <c r="F69" i="78"/>
  <c r="E67" i="78"/>
  <c r="E68" i="78"/>
  <c r="E69" i="78"/>
  <c r="D67" i="78"/>
  <c r="D68" i="78"/>
  <c r="D69" i="78"/>
  <c r="C69" i="78"/>
  <c r="C68" i="78"/>
  <c r="N148" i="78"/>
  <c r="N149" i="78"/>
  <c r="C150" i="78"/>
  <c r="C154" i="78"/>
  <c r="N152" i="78"/>
  <c r="N151" i="78"/>
  <c r="N147" i="78"/>
  <c r="N146" i="78"/>
  <c r="N145" i="78"/>
  <c r="C144" i="78"/>
  <c r="D144" i="78"/>
  <c r="E144" i="78"/>
  <c r="F144" i="78"/>
  <c r="G144" i="78"/>
  <c r="H144" i="78"/>
  <c r="I144" i="78"/>
  <c r="J144" i="78"/>
  <c r="K144" i="78"/>
  <c r="L144" i="78"/>
  <c r="N167" i="78"/>
  <c r="N168" i="78"/>
  <c r="C169" i="78"/>
  <c r="C173" i="78" s="1"/>
  <c r="N171" i="78"/>
  <c r="N170" i="78"/>
  <c r="N166" i="78"/>
  <c r="N165" i="78"/>
  <c r="N164" i="78"/>
  <c r="C163" i="78"/>
  <c r="D163" i="78"/>
  <c r="E163" i="78"/>
  <c r="F163" i="78"/>
  <c r="G163" i="78"/>
  <c r="H163" i="78"/>
  <c r="I163" i="78"/>
  <c r="J163" i="78"/>
  <c r="K163" i="78"/>
  <c r="L163" i="78"/>
  <c r="L189" i="78"/>
  <c r="L193" i="78" s="1"/>
  <c r="L196" i="78" s="1"/>
  <c r="N196" i="78" s="1"/>
  <c r="M189" i="78"/>
  <c r="M193" i="78" s="1"/>
  <c r="M196" i="78" s="1"/>
  <c r="K189" i="78"/>
  <c r="K193" i="78" s="1"/>
  <c r="J189" i="78"/>
  <c r="J193" i="78" s="1"/>
  <c r="J196" i="78" s="1"/>
  <c r="I189" i="78"/>
  <c r="H189" i="78"/>
  <c r="H193" i="78" s="1"/>
  <c r="H196" i="78" s="1"/>
  <c r="G189" i="78"/>
  <c r="G193" i="78" s="1"/>
  <c r="G196" i="78" s="1"/>
  <c r="F189" i="78"/>
  <c r="F193" i="78" s="1"/>
  <c r="F196" i="78" s="1"/>
  <c r="E189" i="78"/>
  <c r="E193" i="78"/>
  <c r="E196" i="78" s="1"/>
  <c r="D189" i="78"/>
  <c r="D193" i="78" s="1"/>
  <c r="D196" i="78" s="1"/>
  <c r="N195" i="78"/>
  <c r="N194" i="78"/>
  <c r="N187" i="78"/>
  <c r="N188" i="78"/>
  <c r="C189" i="78"/>
  <c r="N192" i="78"/>
  <c r="N191" i="78"/>
  <c r="N190" i="78"/>
  <c r="N186" i="78"/>
  <c r="N185" i="78"/>
  <c r="N184" i="78"/>
  <c r="C183" i="78"/>
  <c r="D183" i="78"/>
  <c r="E183" i="78"/>
  <c r="F183" i="78"/>
  <c r="G183" i="78"/>
  <c r="H183" i="78"/>
  <c r="I183" i="78"/>
  <c r="J183" i="78"/>
  <c r="K183" i="78"/>
  <c r="L183" i="78"/>
  <c r="K285" i="78"/>
  <c r="C274" i="78"/>
  <c r="C285" i="78" s="1"/>
  <c r="G285" i="78" s="1"/>
  <c r="E284" i="78"/>
  <c r="C284" i="78"/>
  <c r="C283" i="78"/>
  <c r="C282" i="78"/>
  <c r="C281" i="78"/>
  <c r="C280" i="78"/>
  <c r="C279" i="78"/>
  <c r="C278" i="78"/>
  <c r="C277" i="78"/>
  <c r="C276" i="78"/>
  <c r="C275" i="78"/>
  <c r="H292" i="78"/>
  <c r="H293" i="78"/>
  <c r="H294" i="78" s="1"/>
  <c r="G294" i="78"/>
  <c r="F294" i="78"/>
  <c r="E294" i="78"/>
  <c r="D294" i="78"/>
  <c r="C294" i="78"/>
  <c r="J318" i="78"/>
  <c r="D317" i="78"/>
  <c r="I326" i="78"/>
  <c r="I328" i="78" s="1"/>
  <c r="I327" i="78"/>
  <c r="H328" i="78"/>
  <c r="G328" i="78"/>
  <c r="F328" i="78"/>
  <c r="E328" i="78"/>
  <c r="D328" i="78"/>
  <c r="H15" i="77"/>
  <c r="G15" i="77"/>
  <c r="F9" i="77"/>
  <c r="F15" i="77" s="1"/>
  <c r="E9" i="77"/>
  <c r="E15" i="77" s="1"/>
  <c r="D15" i="77"/>
  <c r="I13" i="77"/>
  <c r="I12" i="77"/>
  <c r="I11" i="77"/>
  <c r="F89" i="77"/>
  <c r="B98" i="77" s="1"/>
  <c r="E90" i="77"/>
  <c r="D91" i="77"/>
  <c r="C97" i="77" s="1"/>
  <c r="C92" i="77"/>
  <c r="C96" i="77" s="1"/>
  <c r="B99" i="77"/>
  <c r="N35" i="77"/>
  <c r="N34" i="77"/>
  <c r="N33" i="77"/>
  <c r="N32" i="77"/>
  <c r="N31" i="77"/>
  <c r="N30" i="77"/>
  <c r="H26" i="77"/>
  <c r="H27" i="77"/>
  <c r="G26" i="77"/>
  <c r="G27" i="77"/>
  <c r="F26" i="77"/>
  <c r="F27" i="77"/>
  <c r="E26" i="77"/>
  <c r="E27" i="77"/>
  <c r="D26" i="77"/>
  <c r="C26" i="77"/>
  <c r="N25" i="77"/>
  <c r="N24" i="77"/>
  <c r="C23" i="77"/>
  <c r="H116" i="77"/>
  <c r="B129" i="77"/>
  <c r="E129" i="77" s="1"/>
  <c r="I60" i="77" s="1"/>
  <c r="N60" i="77" s="1"/>
  <c r="G117" i="77"/>
  <c r="C129" i="77" s="1"/>
  <c r="F118" i="77"/>
  <c r="E119" i="77"/>
  <c r="C127" i="77"/>
  <c r="D120" i="77"/>
  <c r="C126" i="77"/>
  <c r="C121" i="77"/>
  <c r="C125" i="77"/>
  <c r="N59" i="77"/>
  <c r="N58" i="77"/>
  <c r="N57" i="77"/>
  <c r="N56" i="77"/>
  <c r="N55" i="77"/>
  <c r="N54" i="77"/>
  <c r="H50" i="77"/>
  <c r="H51" i="77"/>
  <c r="G50" i="77"/>
  <c r="G51" i="77"/>
  <c r="F50" i="77"/>
  <c r="F51" i="77"/>
  <c r="E50" i="77"/>
  <c r="E51" i="77"/>
  <c r="D50" i="77"/>
  <c r="D51" i="77"/>
  <c r="C50" i="77"/>
  <c r="N49" i="77"/>
  <c r="N48" i="77"/>
  <c r="C47" i="77"/>
  <c r="C67" i="77" s="1"/>
  <c r="C80" i="77"/>
  <c r="D80" i="77"/>
  <c r="E80" i="77"/>
  <c r="F80" i="77"/>
  <c r="G80" i="77"/>
  <c r="H80" i="77"/>
  <c r="C79" i="77"/>
  <c r="D79" i="77"/>
  <c r="E79" i="77"/>
  <c r="F79" i="77"/>
  <c r="G79" i="77"/>
  <c r="H79" i="77"/>
  <c r="I79" i="77"/>
  <c r="J79" i="77"/>
  <c r="K79" i="77"/>
  <c r="L79" i="77"/>
  <c r="C78" i="77"/>
  <c r="D78" i="77"/>
  <c r="E78" i="77"/>
  <c r="F78" i="77"/>
  <c r="G78" i="77"/>
  <c r="H78" i="77"/>
  <c r="I78" i="77"/>
  <c r="J78" i="77"/>
  <c r="K78" i="77"/>
  <c r="L78" i="77"/>
  <c r="C77" i="77"/>
  <c r="D77" i="77"/>
  <c r="E77" i="77"/>
  <c r="F77" i="77"/>
  <c r="G77" i="77"/>
  <c r="H77" i="77"/>
  <c r="I77" i="77"/>
  <c r="J77" i="77"/>
  <c r="K77" i="77"/>
  <c r="L77" i="77"/>
  <c r="C76" i="77"/>
  <c r="D76" i="77"/>
  <c r="E76" i="77"/>
  <c r="F76" i="77"/>
  <c r="G76" i="77"/>
  <c r="H76" i="77"/>
  <c r="I76" i="77"/>
  <c r="J76" i="77"/>
  <c r="K76" i="77"/>
  <c r="L76" i="77"/>
  <c r="C75" i="77"/>
  <c r="D75" i="77"/>
  <c r="E75" i="77"/>
  <c r="F75" i="77"/>
  <c r="G75" i="77"/>
  <c r="H75" i="77"/>
  <c r="I75" i="77"/>
  <c r="J75" i="77"/>
  <c r="K75" i="77"/>
  <c r="L75" i="77"/>
  <c r="C74" i="77"/>
  <c r="D74" i="77"/>
  <c r="E74" i="77"/>
  <c r="F74" i="77"/>
  <c r="G74" i="77"/>
  <c r="H74" i="77"/>
  <c r="I74" i="77"/>
  <c r="J74" i="77"/>
  <c r="K74" i="77"/>
  <c r="L74" i="77"/>
  <c r="M74" i="77"/>
  <c r="L73" i="77"/>
  <c r="K73" i="77"/>
  <c r="J73" i="77"/>
  <c r="I73" i="77"/>
  <c r="H73" i="77"/>
  <c r="G73" i="77"/>
  <c r="F73" i="77"/>
  <c r="E73" i="77"/>
  <c r="D73" i="77"/>
  <c r="M69" i="77"/>
  <c r="L67" i="77"/>
  <c r="L68" i="77"/>
  <c r="L69" i="77"/>
  <c r="K67" i="77"/>
  <c r="K68" i="77"/>
  <c r="K69" i="77"/>
  <c r="J67" i="77"/>
  <c r="J68" i="77"/>
  <c r="J69" i="77"/>
  <c r="I67" i="77"/>
  <c r="I68" i="77"/>
  <c r="I69" i="77"/>
  <c r="H67" i="77"/>
  <c r="H68" i="77"/>
  <c r="H69" i="77"/>
  <c r="G67" i="77"/>
  <c r="G68" i="77"/>
  <c r="G69" i="77"/>
  <c r="G70" i="77"/>
  <c r="F67" i="77"/>
  <c r="F68" i="77"/>
  <c r="F69" i="77"/>
  <c r="E67" i="77"/>
  <c r="E68" i="77"/>
  <c r="E69" i="77"/>
  <c r="D67" i="77"/>
  <c r="D68" i="77"/>
  <c r="D69" i="77"/>
  <c r="C69" i="77"/>
  <c r="C68" i="77"/>
  <c r="N148" i="77"/>
  <c r="N149" i="77"/>
  <c r="C150" i="77"/>
  <c r="N152" i="77"/>
  <c r="N151" i="77"/>
  <c r="N147" i="77"/>
  <c r="N146" i="77"/>
  <c r="N145" i="77"/>
  <c r="C144" i="77"/>
  <c r="D144" i="77"/>
  <c r="E144" i="77"/>
  <c r="F144" i="77"/>
  <c r="G144" i="77"/>
  <c r="H144" i="77"/>
  <c r="I144" i="77"/>
  <c r="J144" i="77"/>
  <c r="K144" i="77"/>
  <c r="L144" i="77"/>
  <c r="N167" i="77"/>
  <c r="N168" i="77"/>
  <c r="C169" i="77"/>
  <c r="C173" i="77" s="1"/>
  <c r="N171" i="77"/>
  <c r="N170" i="77"/>
  <c r="N166" i="77"/>
  <c r="N165" i="77"/>
  <c r="N164" i="77"/>
  <c r="C163" i="77"/>
  <c r="D163" i="77"/>
  <c r="E163" i="77"/>
  <c r="F163" i="77"/>
  <c r="G163" i="77"/>
  <c r="H163" i="77"/>
  <c r="I163" i="77"/>
  <c r="J163" i="77"/>
  <c r="K163" i="77"/>
  <c r="L163" i="77"/>
  <c r="L187" i="77"/>
  <c r="L188" i="77"/>
  <c r="L190" i="77"/>
  <c r="L191" i="77"/>
  <c r="L194" i="77"/>
  <c r="L195" i="77"/>
  <c r="N195" i="77" s="1"/>
  <c r="M187" i="77"/>
  <c r="M188" i="77"/>
  <c r="M190" i="77"/>
  <c r="M191" i="77"/>
  <c r="K187" i="77"/>
  <c r="K188" i="77"/>
  <c r="K190" i="77"/>
  <c r="K191" i="77"/>
  <c r="K194" i="77"/>
  <c r="K195" i="77"/>
  <c r="J187" i="77"/>
  <c r="J188" i="77"/>
  <c r="J190" i="77"/>
  <c r="J191" i="77"/>
  <c r="J194" i="77"/>
  <c r="J195" i="77"/>
  <c r="I187" i="77"/>
  <c r="I188" i="77"/>
  <c r="I190" i="77"/>
  <c r="I191" i="77"/>
  <c r="I194" i="77"/>
  <c r="I195" i="77"/>
  <c r="H187" i="77"/>
  <c r="H188" i="77"/>
  <c r="H190" i="77"/>
  <c r="H191" i="77"/>
  <c r="H194" i="77"/>
  <c r="H195" i="77"/>
  <c r="G187" i="77"/>
  <c r="G188" i="77"/>
  <c r="G190" i="77"/>
  <c r="G191" i="77"/>
  <c r="G194" i="77"/>
  <c r="G195" i="77"/>
  <c r="F187" i="77"/>
  <c r="F188" i="77"/>
  <c r="F190" i="77"/>
  <c r="F191" i="77"/>
  <c r="F194" i="77"/>
  <c r="F195" i="77"/>
  <c r="E187" i="77"/>
  <c r="E188" i="77"/>
  <c r="E190" i="77"/>
  <c r="E191" i="77"/>
  <c r="E194" i="77"/>
  <c r="E195" i="77"/>
  <c r="D187" i="77"/>
  <c r="D188" i="77"/>
  <c r="D190" i="77"/>
  <c r="D191" i="77"/>
  <c r="D194" i="77"/>
  <c r="D195" i="77"/>
  <c r="N194" i="77"/>
  <c r="C187" i="77"/>
  <c r="C188" i="77"/>
  <c r="N188" i="77" s="1"/>
  <c r="C190" i="77"/>
  <c r="C191" i="77"/>
  <c r="C189" i="77" s="1"/>
  <c r="C193" i="77" s="1"/>
  <c r="C192" i="77"/>
  <c r="C186" i="77"/>
  <c r="D186" i="77"/>
  <c r="E186" i="77"/>
  <c r="F186" i="77"/>
  <c r="G186" i="77"/>
  <c r="H186" i="77"/>
  <c r="I186" i="77"/>
  <c r="J186" i="77"/>
  <c r="K186" i="77"/>
  <c r="L186" i="77"/>
  <c r="C185" i="77"/>
  <c r="D185" i="77"/>
  <c r="E185" i="77"/>
  <c r="F185" i="77"/>
  <c r="F183" i="77" s="1"/>
  <c r="G185" i="77"/>
  <c r="H185" i="77"/>
  <c r="I185" i="77"/>
  <c r="I183" i="77"/>
  <c r="J185" i="77"/>
  <c r="K185" i="77"/>
  <c r="L185" i="77"/>
  <c r="C184" i="77"/>
  <c r="D184" i="77"/>
  <c r="E184" i="77"/>
  <c r="E183" i="77" s="1"/>
  <c r="F184" i="77"/>
  <c r="G184" i="77"/>
  <c r="G183" i="77" s="1"/>
  <c r="H184" i="77"/>
  <c r="I184" i="77"/>
  <c r="J184" i="77"/>
  <c r="K184" i="77"/>
  <c r="L184" i="77"/>
  <c r="K285" i="77"/>
  <c r="C274" i="77"/>
  <c r="C285" i="77" s="1"/>
  <c r="G285" i="77" s="1"/>
  <c r="E284" i="77"/>
  <c r="C284" i="77"/>
  <c r="C283" i="77"/>
  <c r="C282" i="77"/>
  <c r="C281" i="77"/>
  <c r="C280" i="77"/>
  <c r="C279" i="77"/>
  <c r="C278" i="77"/>
  <c r="C277" i="77"/>
  <c r="C276" i="77"/>
  <c r="C275" i="77"/>
  <c r="H292" i="77"/>
  <c r="H294" i="77" s="1"/>
  <c r="H293" i="77"/>
  <c r="G294" i="77"/>
  <c r="F294" i="77"/>
  <c r="E294" i="77"/>
  <c r="D294" i="77"/>
  <c r="C294" i="77"/>
  <c r="J318" i="77"/>
  <c r="F318" i="77"/>
  <c r="D317" i="77"/>
  <c r="I326" i="77"/>
  <c r="I327" i="77"/>
  <c r="H328" i="77"/>
  <c r="G328" i="77"/>
  <c r="F328" i="77"/>
  <c r="E328" i="77"/>
  <c r="D328" i="77"/>
  <c r="H15" i="76"/>
  <c r="G15" i="76"/>
  <c r="F9" i="76"/>
  <c r="F15" i="76"/>
  <c r="E9" i="76"/>
  <c r="E15" i="76"/>
  <c r="D15" i="76"/>
  <c r="I13" i="76"/>
  <c r="I12" i="76"/>
  <c r="I11" i="76"/>
  <c r="F89" i="76"/>
  <c r="E90" i="76"/>
  <c r="B97" i="76" s="1"/>
  <c r="E97" i="76" s="1"/>
  <c r="L36" i="76" s="1"/>
  <c r="L26" i="76" s="1"/>
  <c r="L27" i="76" s="1"/>
  <c r="D91" i="76"/>
  <c r="C97" i="76" s="1"/>
  <c r="C92" i="76"/>
  <c r="C96" i="76"/>
  <c r="B99" i="76"/>
  <c r="N35" i="76"/>
  <c r="N34" i="76"/>
  <c r="N33" i="76"/>
  <c r="N32" i="76"/>
  <c r="N31" i="76"/>
  <c r="N30" i="76"/>
  <c r="H26" i="76"/>
  <c r="G26" i="76"/>
  <c r="F26" i="76"/>
  <c r="F27" i="76" s="1"/>
  <c r="E26" i="76"/>
  <c r="D26" i="76"/>
  <c r="D27" i="76"/>
  <c r="C26" i="76"/>
  <c r="N25" i="76"/>
  <c r="N24" i="76"/>
  <c r="C23" i="76"/>
  <c r="C67" i="76" s="1"/>
  <c r="H116" i="76"/>
  <c r="G117" i="76"/>
  <c r="C129" i="76" s="1"/>
  <c r="F118" i="76"/>
  <c r="C128" i="76" s="1"/>
  <c r="E119" i="76"/>
  <c r="C127" i="76" s="1"/>
  <c r="D120" i="76"/>
  <c r="C121" i="76"/>
  <c r="C125" i="76" s="1"/>
  <c r="C126" i="76"/>
  <c r="N59" i="76"/>
  <c r="N58" i="76"/>
  <c r="N57" i="76"/>
  <c r="N56" i="76"/>
  <c r="N55" i="76"/>
  <c r="N54" i="76"/>
  <c r="H50" i="76"/>
  <c r="H51" i="76" s="1"/>
  <c r="G50" i="76"/>
  <c r="G51" i="76" s="1"/>
  <c r="F50" i="76"/>
  <c r="F70" i="76" s="1"/>
  <c r="F71" i="76" s="1"/>
  <c r="E50" i="76"/>
  <c r="E51" i="76" s="1"/>
  <c r="D50" i="76"/>
  <c r="D51" i="76" s="1"/>
  <c r="C50" i="76"/>
  <c r="C70" i="76" s="1"/>
  <c r="N49" i="76"/>
  <c r="N48" i="76"/>
  <c r="C47" i="76"/>
  <c r="C80" i="76"/>
  <c r="D80" i="76"/>
  <c r="E80" i="76"/>
  <c r="F80" i="76"/>
  <c r="G80" i="76"/>
  <c r="H80" i="76"/>
  <c r="C79" i="76"/>
  <c r="D79" i="76"/>
  <c r="E79" i="76"/>
  <c r="F79" i="76"/>
  <c r="G79" i="76"/>
  <c r="H79" i="76"/>
  <c r="I79" i="76"/>
  <c r="J79" i="76"/>
  <c r="K79" i="76"/>
  <c r="L79" i="76"/>
  <c r="C78" i="76"/>
  <c r="D78" i="76"/>
  <c r="E78" i="76"/>
  <c r="F78" i="76"/>
  <c r="G78" i="76"/>
  <c r="H78" i="76"/>
  <c r="I78" i="76"/>
  <c r="J78" i="76"/>
  <c r="K78" i="76"/>
  <c r="L78" i="76"/>
  <c r="C77" i="76"/>
  <c r="D77" i="76"/>
  <c r="E77" i="76"/>
  <c r="F77" i="76"/>
  <c r="G77" i="76"/>
  <c r="H77" i="76"/>
  <c r="I77" i="76"/>
  <c r="J77" i="76"/>
  <c r="K77" i="76"/>
  <c r="L77" i="76"/>
  <c r="C76" i="76"/>
  <c r="D76" i="76"/>
  <c r="E76" i="76"/>
  <c r="F76" i="76"/>
  <c r="G76" i="76"/>
  <c r="H76" i="76"/>
  <c r="I76" i="76"/>
  <c r="J76" i="76"/>
  <c r="K76" i="76"/>
  <c r="L76" i="76"/>
  <c r="C75" i="76"/>
  <c r="D75" i="76"/>
  <c r="E75" i="76"/>
  <c r="F75" i="76"/>
  <c r="G75" i="76"/>
  <c r="H75" i="76"/>
  <c r="I75" i="76"/>
  <c r="J75" i="76"/>
  <c r="K75" i="76"/>
  <c r="L75" i="76"/>
  <c r="C74" i="76"/>
  <c r="D74" i="76"/>
  <c r="E74" i="76"/>
  <c r="F74" i="76"/>
  <c r="G74" i="76"/>
  <c r="H74" i="76"/>
  <c r="I74" i="76"/>
  <c r="J74" i="76"/>
  <c r="K74" i="76"/>
  <c r="L74" i="76"/>
  <c r="M74" i="76"/>
  <c r="L73" i="76"/>
  <c r="K73" i="76"/>
  <c r="J73" i="76"/>
  <c r="I73" i="76"/>
  <c r="H73" i="76"/>
  <c r="G73" i="76"/>
  <c r="F73" i="76"/>
  <c r="E73" i="76"/>
  <c r="D73" i="76"/>
  <c r="M69" i="76"/>
  <c r="L67" i="76"/>
  <c r="L68" i="76"/>
  <c r="L69" i="76"/>
  <c r="K67" i="76"/>
  <c r="K68" i="76"/>
  <c r="K69" i="76"/>
  <c r="J67" i="76"/>
  <c r="J68" i="76"/>
  <c r="J69" i="76"/>
  <c r="I67" i="76"/>
  <c r="I68" i="76"/>
  <c r="I69" i="76"/>
  <c r="H67" i="76"/>
  <c r="H68" i="76"/>
  <c r="H69" i="76"/>
  <c r="G67" i="76"/>
  <c r="G68" i="76"/>
  <c r="G69" i="76"/>
  <c r="F67" i="76"/>
  <c r="F68" i="76"/>
  <c r="F69" i="76"/>
  <c r="E67" i="76"/>
  <c r="E68" i="76"/>
  <c r="E69" i="76"/>
  <c r="D67" i="76"/>
  <c r="D68" i="76"/>
  <c r="D69" i="76"/>
  <c r="C69" i="76"/>
  <c r="C68" i="76"/>
  <c r="N148" i="76"/>
  <c r="N149" i="76"/>
  <c r="C150" i="76"/>
  <c r="C154" i="76" s="1"/>
  <c r="N152" i="76"/>
  <c r="N151" i="76"/>
  <c r="N147" i="76"/>
  <c r="N146" i="76"/>
  <c r="N145" i="76"/>
  <c r="C144" i="76"/>
  <c r="D144" i="76"/>
  <c r="E144" i="76"/>
  <c r="F144" i="76"/>
  <c r="G144" i="76"/>
  <c r="H144" i="76"/>
  <c r="I144" i="76"/>
  <c r="J144" i="76"/>
  <c r="K144" i="76"/>
  <c r="L144" i="76"/>
  <c r="N167" i="76"/>
  <c r="N168" i="76"/>
  <c r="C169" i="76"/>
  <c r="N171" i="76"/>
  <c r="N170" i="76"/>
  <c r="N166" i="76"/>
  <c r="N165" i="76"/>
  <c r="N164" i="76"/>
  <c r="C163" i="76"/>
  <c r="D163" i="76"/>
  <c r="E163" i="76"/>
  <c r="F163" i="76"/>
  <c r="G163" i="76"/>
  <c r="H163" i="76"/>
  <c r="I163" i="76"/>
  <c r="J163" i="76"/>
  <c r="K163" i="76"/>
  <c r="L163" i="76"/>
  <c r="L187" i="76"/>
  <c r="L188" i="76"/>
  <c r="L190" i="76"/>
  <c r="L191" i="76"/>
  <c r="L194" i="76"/>
  <c r="N194" i="76" s="1"/>
  <c r="L195" i="76"/>
  <c r="N195" i="76" s="1"/>
  <c r="M187" i="76"/>
  <c r="M188" i="76"/>
  <c r="M190" i="76"/>
  <c r="M191" i="76"/>
  <c r="K187" i="76"/>
  <c r="K188" i="76"/>
  <c r="K190" i="76"/>
  <c r="K191" i="76"/>
  <c r="K194" i="76"/>
  <c r="K195" i="76"/>
  <c r="J187" i="76"/>
  <c r="J188" i="76"/>
  <c r="J190" i="76"/>
  <c r="J191" i="76"/>
  <c r="J194" i="76"/>
  <c r="J195" i="76"/>
  <c r="I187" i="76"/>
  <c r="I188" i="76"/>
  <c r="I190" i="76"/>
  <c r="I191" i="76"/>
  <c r="I194" i="76"/>
  <c r="I195" i="76"/>
  <c r="H187" i="76"/>
  <c r="H188" i="76"/>
  <c r="H190" i="76"/>
  <c r="H191" i="76"/>
  <c r="H194" i="76"/>
  <c r="H195" i="76"/>
  <c r="G187" i="76"/>
  <c r="G188" i="76"/>
  <c r="G190" i="76"/>
  <c r="G191" i="76"/>
  <c r="G194" i="76"/>
  <c r="G195" i="76"/>
  <c r="F187" i="76"/>
  <c r="F188" i="76"/>
  <c r="F190" i="76"/>
  <c r="F191" i="76"/>
  <c r="F194" i="76"/>
  <c r="F195" i="76"/>
  <c r="E187" i="76"/>
  <c r="E188" i="76"/>
  <c r="E190" i="76"/>
  <c r="E191" i="76"/>
  <c r="E194" i="76"/>
  <c r="E195" i="76"/>
  <c r="D187" i="76"/>
  <c r="D188" i="76"/>
  <c r="D190" i="76"/>
  <c r="D191" i="76"/>
  <c r="D194" i="76"/>
  <c r="D195" i="76"/>
  <c r="C187" i="76"/>
  <c r="C188" i="76"/>
  <c r="C190" i="76"/>
  <c r="C191" i="76"/>
  <c r="C192" i="76"/>
  <c r="N190" i="76"/>
  <c r="C186" i="76"/>
  <c r="D186" i="76"/>
  <c r="E186" i="76"/>
  <c r="F186" i="76"/>
  <c r="G186" i="76"/>
  <c r="H186" i="76"/>
  <c r="I186" i="76"/>
  <c r="J186" i="76"/>
  <c r="K186" i="76"/>
  <c r="L186" i="76"/>
  <c r="C185" i="76"/>
  <c r="D185" i="76"/>
  <c r="E185" i="76"/>
  <c r="F185" i="76"/>
  <c r="G185" i="76"/>
  <c r="H185" i="76"/>
  <c r="I185" i="76"/>
  <c r="I183" i="76" s="1"/>
  <c r="J185" i="76"/>
  <c r="K185" i="76"/>
  <c r="L185" i="76"/>
  <c r="C184" i="76"/>
  <c r="C183" i="76" s="1"/>
  <c r="D184" i="76"/>
  <c r="E184" i="76"/>
  <c r="F184" i="76"/>
  <c r="G184" i="76"/>
  <c r="G183" i="76" s="1"/>
  <c r="H184" i="76"/>
  <c r="I184" i="76"/>
  <c r="J184" i="76"/>
  <c r="K184" i="76"/>
  <c r="K183" i="76" s="1"/>
  <c r="L184" i="76"/>
  <c r="K285" i="76"/>
  <c r="C274" i="76"/>
  <c r="C285" i="76" s="1"/>
  <c r="G285" i="76" s="1"/>
  <c r="E284" i="76"/>
  <c r="C284" i="76"/>
  <c r="C283" i="76"/>
  <c r="C282" i="76"/>
  <c r="C281" i="76"/>
  <c r="C280" i="76"/>
  <c r="C279" i="76"/>
  <c r="C278" i="76"/>
  <c r="C277" i="76"/>
  <c r="C276" i="76"/>
  <c r="C275" i="76"/>
  <c r="H292" i="76"/>
  <c r="H293" i="76"/>
  <c r="G294" i="76"/>
  <c r="F294" i="76"/>
  <c r="E294" i="76"/>
  <c r="D294" i="76"/>
  <c r="C294" i="76"/>
  <c r="J318" i="76"/>
  <c r="F318" i="76"/>
  <c r="D317" i="76"/>
  <c r="I326" i="76"/>
  <c r="I327" i="76"/>
  <c r="H328" i="76"/>
  <c r="G328" i="76"/>
  <c r="F328" i="76"/>
  <c r="E328" i="76"/>
  <c r="D328" i="76"/>
  <c r="H15" i="75"/>
  <c r="G15" i="75"/>
  <c r="F9" i="75"/>
  <c r="F15" i="75" s="1"/>
  <c r="E9" i="75"/>
  <c r="E15" i="75" s="1"/>
  <c r="D15" i="75"/>
  <c r="I13" i="75"/>
  <c r="I12" i="75"/>
  <c r="I11" i="75"/>
  <c r="F89" i="75"/>
  <c r="E90" i="75"/>
  <c r="D91" i="75"/>
  <c r="C97" i="75" s="1"/>
  <c r="C92" i="75"/>
  <c r="C96" i="75"/>
  <c r="N35" i="75"/>
  <c r="N34" i="75"/>
  <c r="N33" i="75"/>
  <c r="N32" i="75"/>
  <c r="N31" i="75"/>
  <c r="N30" i="75"/>
  <c r="H26" i="75"/>
  <c r="G26" i="75"/>
  <c r="G27" i="75"/>
  <c r="F26" i="75"/>
  <c r="F27" i="75"/>
  <c r="E26" i="75"/>
  <c r="E27" i="75"/>
  <c r="D26" i="75"/>
  <c r="D70" i="75"/>
  <c r="C26" i="75"/>
  <c r="N25" i="75"/>
  <c r="N24" i="75"/>
  <c r="C23" i="75"/>
  <c r="C67" i="75" s="1"/>
  <c r="H116" i="75"/>
  <c r="B129" i="75"/>
  <c r="G117" i="75"/>
  <c r="C129" i="75"/>
  <c r="F118" i="75"/>
  <c r="E119" i="75"/>
  <c r="C127" i="75" s="1"/>
  <c r="D120" i="75"/>
  <c r="C126" i="75" s="1"/>
  <c r="C121" i="75"/>
  <c r="C125" i="75" s="1"/>
  <c r="N59" i="75"/>
  <c r="N58" i="75"/>
  <c r="N57" i="75"/>
  <c r="N56" i="75"/>
  <c r="N55" i="75"/>
  <c r="N54" i="75"/>
  <c r="H50" i="75"/>
  <c r="H51" i="75" s="1"/>
  <c r="G50" i="75"/>
  <c r="F50" i="75"/>
  <c r="F51" i="75"/>
  <c r="E50" i="75"/>
  <c r="E51" i="75"/>
  <c r="D50" i="75"/>
  <c r="C50" i="75"/>
  <c r="C70" i="75" s="1"/>
  <c r="N49" i="75"/>
  <c r="N48" i="75"/>
  <c r="C47" i="75"/>
  <c r="C80" i="75"/>
  <c r="D80" i="75"/>
  <c r="E80" i="75"/>
  <c r="F80" i="75"/>
  <c r="G80" i="75"/>
  <c r="H80" i="75"/>
  <c r="C79" i="75"/>
  <c r="D79" i="75"/>
  <c r="E79" i="75"/>
  <c r="F79" i="75"/>
  <c r="G79" i="75"/>
  <c r="H79" i="75"/>
  <c r="I79" i="75"/>
  <c r="J79" i="75"/>
  <c r="K79" i="75"/>
  <c r="L79" i="75"/>
  <c r="C78" i="75"/>
  <c r="D78" i="75"/>
  <c r="E78" i="75"/>
  <c r="F78" i="75"/>
  <c r="G78" i="75"/>
  <c r="H78" i="75"/>
  <c r="I78" i="75"/>
  <c r="J78" i="75"/>
  <c r="K78" i="75"/>
  <c r="L78" i="75"/>
  <c r="C77" i="75"/>
  <c r="D77" i="75"/>
  <c r="E77" i="75"/>
  <c r="F77" i="75"/>
  <c r="G77" i="75"/>
  <c r="H77" i="75"/>
  <c r="I77" i="75"/>
  <c r="J77" i="75"/>
  <c r="K77" i="75"/>
  <c r="L77" i="75"/>
  <c r="C76" i="75"/>
  <c r="D76" i="75"/>
  <c r="E76" i="75"/>
  <c r="F76" i="75"/>
  <c r="G76" i="75"/>
  <c r="H76" i="75"/>
  <c r="I76" i="75"/>
  <c r="J76" i="75"/>
  <c r="K76" i="75"/>
  <c r="L76" i="75"/>
  <c r="C75" i="75"/>
  <c r="D75" i="75"/>
  <c r="E75" i="75"/>
  <c r="F75" i="75"/>
  <c r="G75" i="75"/>
  <c r="H75" i="75"/>
  <c r="I75" i="75"/>
  <c r="J75" i="75"/>
  <c r="K75" i="75"/>
  <c r="L75" i="75"/>
  <c r="C74" i="75"/>
  <c r="D74" i="75"/>
  <c r="E74" i="75"/>
  <c r="F74" i="75"/>
  <c r="G74" i="75"/>
  <c r="H74" i="75"/>
  <c r="I74" i="75"/>
  <c r="J74" i="75"/>
  <c r="K74" i="75"/>
  <c r="L74" i="75"/>
  <c r="M74" i="75"/>
  <c r="L73" i="75"/>
  <c r="K73" i="75"/>
  <c r="J73" i="75"/>
  <c r="I73" i="75"/>
  <c r="H73" i="75"/>
  <c r="G73" i="75"/>
  <c r="F73" i="75"/>
  <c r="E73" i="75"/>
  <c r="D73" i="75"/>
  <c r="M69" i="75"/>
  <c r="L67" i="75"/>
  <c r="L68" i="75"/>
  <c r="L69" i="75"/>
  <c r="K67" i="75"/>
  <c r="K68" i="75"/>
  <c r="K69" i="75"/>
  <c r="J67" i="75"/>
  <c r="J68" i="75"/>
  <c r="J69" i="75"/>
  <c r="I67" i="75"/>
  <c r="I68" i="75"/>
  <c r="I69" i="75"/>
  <c r="H67" i="75"/>
  <c r="H68" i="75"/>
  <c r="H69" i="75"/>
  <c r="G67" i="75"/>
  <c r="G68" i="75"/>
  <c r="G69" i="75"/>
  <c r="F67" i="75"/>
  <c r="F68" i="75"/>
  <c r="F69" i="75"/>
  <c r="F70" i="75"/>
  <c r="E67" i="75"/>
  <c r="E68" i="75"/>
  <c r="E69" i="75"/>
  <c r="E70" i="75"/>
  <c r="D67" i="75"/>
  <c r="D68" i="75"/>
  <c r="D69" i="75"/>
  <c r="C69" i="75"/>
  <c r="C68" i="75"/>
  <c r="N148" i="75"/>
  <c r="N149" i="75"/>
  <c r="C150" i="75"/>
  <c r="N152" i="75"/>
  <c r="N151" i="75"/>
  <c r="N147" i="75"/>
  <c r="N146" i="75"/>
  <c r="N145" i="75"/>
  <c r="C144" i="75"/>
  <c r="D144" i="75"/>
  <c r="E144" i="75"/>
  <c r="F144" i="75"/>
  <c r="G144" i="75"/>
  <c r="H144" i="75"/>
  <c r="I144" i="75"/>
  <c r="J144" i="75"/>
  <c r="K144" i="75"/>
  <c r="L144" i="75"/>
  <c r="N167" i="75"/>
  <c r="N168" i="75"/>
  <c r="C169" i="75"/>
  <c r="N171" i="75"/>
  <c r="N170" i="75"/>
  <c r="N166" i="75"/>
  <c r="N165" i="75"/>
  <c r="N164" i="75"/>
  <c r="C163" i="75"/>
  <c r="D163" i="75"/>
  <c r="E163" i="75"/>
  <c r="F163" i="75"/>
  <c r="G163" i="75"/>
  <c r="H163" i="75"/>
  <c r="I163" i="75"/>
  <c r="J163" i="75"/>
  <c r="K163" i="75"/>
  <c r="L163" i="75"/>
  <c r="L187" i="75"/>
  <c r="L188" i="75"/>
  <c r="L190" i="75"/>
  <c r="L191" i="75"/>
  <c r="L194" i="75"/>
  <c r="N194" i="75" s="1"/>
  <c r="L195" i="75"/>
  <c r="N195" i="75"/>
  <c r="M187" i="75"/>
  <c r="M188" i="75"/>
  <c r="M190" i="75"/>
  <c r="M191" i="75"/>
  <c r="K187" i="75"/>
  <c r="K188" i="75"/>
  <c r="K190" i="75"/>
  <c r="K191" i="75"/>
  <c r="K194" i="75"/>
  <c r="K195" i="75"/>
  <c r="J187" i="75"/>
  <c r="J188" i="75"/>
  <c r="J190" i="75"/>
  <c r="J191" i="75"/>
  <c r="J194" i="75"/>
  <c r="J195" i="75"/>
  <c r="I187" i="75"/>
  <c r="I188" i="75"/>
  <c r="I190" i="75"/>
  <c r="I191" i="75"/>
  <c r="I194" i="75"/>
  <c r="I195" i="75"/>
  <c r="H187" i="75"/>
  <c r="H188" i="75"/>
  <c r="H190" i="75"/>
  <c r="H191" i="75"/>
  <c r="H194" i="75"/>
  <c r="H195" i="75"/>
  <c r="G187" i="75"/>
  <c r="G188" i="75"/>
  <c r="G190" i="75"/>
  <c r="G191" i="75"/>
  <c r="G194" i="75"/>
  <c r="G195" i="75"/>
  <c r="F187" i="75"/>
  <c r="F188" i="75"/>
  <c r="F190" i="75"/>
  <c r="F191" i="75"/>
  <c r="F194" i="75"/>
  <c r="F195" i="75"/>
  <c r="E187" i="75"/>
  <c r="E188" i="75"/>
  <c r="E190" i="75"/>
  <c r="E191" i="75"/>
  <c r="E194" i="75"/>
  <c r="E195" i="75"/>
  <c r="D187" i="75"/>
  <c r="D188" i="75"/>
  <c r="D190" i="75"/>
  <c r="D191" i="75"/>
  <c r="D194" i="75"/>
  <c r="D195" i="75"/>
  <c r="C187" i="75"/>
  <c r="C188" i="75"/>
  <c r="C190" i="75"/>
  <c r="N190" i="75"/>
  <c r="C191" i="75"/>
  <c r="C192" i="75"/>
  <c r="C186" i="75"/>
  <c r="D186" i="75"/>
  <c r="E186" i="75"/>
  <c r="F186" i="75"/>
  <c r="G186" i="75"/>
  <c r="H186" i="75"/>
  <c r="I186" i="75"/>
  <c r="J186" i="75"/>
  <c r="K186" i="75"/>
  <c r="L186" i="75"/>
  <c r="C185" i="75"/>
  <c r="D185" i="75"/>
  <c r="E185" i="75"/>
  <c r="E183" i="75"/>
  <c r="F185" i="75"/>
  <c r="G185" i="75"/>
  <c r="H185" i="75"/>
  <c r="I185" i="75"/>
  <c r="J185" i="75"/>
  <c r="K185" i="75"/>
  <c r="L185" i="75"/>
  <c r="C184" i="75"/>
  <c r="D184" i="75"/>
  <c r="E184" i="75"/>
  <c r="F184" i="75"/>
  <c r="G184" i="75"/>
  <c r="H184" i="75"/>
  <c r="I184" i="75"/>
  <c r="J184" i="75"/>
  <c r="J183" i="75" s="1"/>
  <c r="K184" i="75"/>
  <c r="K183" i="75" s="1"/>
  <c r="L184" i="75"/>
  <c r="L183" i="75"/>
  <c r="K285" i="75"/>
  <c r="C274" i="75"/>
  <c r="C285" i="75" s="1"/>
  <c r="G285" i="75"/>
  <c r="E284" i="75"/>
  <c r="C284" i="75"/>
  <c r="C283" i="75"/>
  <c r="C282" i="75"/>
  <c r="C281" i="75"/>
  <c r="C280" i="75"/>
  <c r="C279" i="75"/>
  <c r="C278" i="75"/>
  <c r="C277" i="75"/>
  <c r="C276" i="75"/>
  <c r="C275" i="75"/>
  <c r="H292" i="75"/>
  <c r="H293" i="75"/>
  <c r="G294" i="75"/>
  <c r="E294" i="75"/>
  <c r="D294" i="75"/>
  <c r="C294" i="75"/>
  <c r="J318" i="75"/>
  <c r="D317" i="75"/>
  <c r="I326" i="75"/>
  <c r="I327" i="75"/>
  <c r="H328" i="75"/>
  <c r="F328" i="75"/>
  <c r="E328" i="75"/>
  <c r="D328" i="75"/>
  <c r="H15" i="117"/>
  <c r="G15" i="117"/>
  <c r="F9" i="117"/>
  <c r="F15" i="117" s="1"/>
  <c r="E9" i="117"/>
  <c r="E15" i="117" s="1"/>
  <c r="D15" i="117"/>
  <c r="I13" i="117"/>
  <c r="I12" i="117"/>
  <c r="I11" i="117"/>
  <c r="F89" i="117"/>
  <c r="E90" i="117"/>
  <c r="D91" i="117"/>
  <c r="C92" i="117"/>
  <c r="C96" i="117" s="1"/>
  <c r="B98" i="117"/>
  <c r="B99" i="117"/>
  <c r="N35" i="117"/>
  <c r="N34" i="117"/>
  <c r="N33" i="117"/>
  <c r="N32" i="117"/>
  <c r="N31" i="117"/>
  <c r="N30" i="117"/>
  <c r="H26" i="117"/>
  <c r="H27" i="117" s="1"/>
  <c r="G26" i="117"/>
  <c r="G27" i="117" s="1"/>
  <c r="F26" i="117"/>
  <c r="F27" i="117" s="1"/>
  <c r="E26" i="117"/>
  <c r="E27" i="117" s="1"/>
  <c r="D26" i="117"/>
  <c r="D27" i="117" s="1"/>
  <c r="C26" i="117"/>
  <c r="N25" i="117"/>
  <c r="N24" i="117"/>
  <c r="C23" i="117"/>
  <c r="H116" i="117"/>
  <c r="B129" i="117"/>
  <c r="G117" i="117"/>
  <c r="C129" i="117" s="1"/>
  <c r="B128" i="117"/>
  <c r="F118" i="117"/>
  <c r="E119" i="117"/>
  <c r="C127" i="117" s="1"/>
  <c r="D120" i="117"/>
  <c r="C126" i="117"/>
  <c r="C121" i="117"/>
  <c r="C125" i="117" s="1"/>
  <c r="N59" i="117"/>
  <c r="N58" i="117"/>
  <c r="N57" i="117"/>
  <c r="N56" i="117"/>
  <c r="N55" i="117"/>
  <c r="N54" i="117"/>
  <c r="H50" i="117"/>
  <c r="H51" i="117" s="1"/>
  <c r="G50" i="117"/>
  <c r="F50" i="117"/>
  <c r="F51" i="117"/>
  <c r="E50" i="117"/>
  <c r="E51" i="117" s="1"/>
  <c r="D50" i="117"/>
  <c r="D51" i="117"/>
  <c r="C50" i="117"/>
  <c r="C70" i="117" s="1"/>
  <c r="N49" i="117"/>
  <c r="N48" i="117"/>
  <c r="C47" i="117"/>
  <c r="C80" i="117"/>
  <c r="D80" i="117"/>
  <c r="E80" i="117"/>
  <c r="F80" i="117"/>
  <c r="G80" i="117"/>
  <c r="H80" i="117"/>
  <c r="C79" i="117"/>
  <c r="D79" i="117"/>
  <c r="E79" i="117"/>
  <c r="F79" i="117"/>
  <c r="G79" i="117"/>
  <c r="H79" i="117"/>
  <c r="I79" i="117"/>
  <c r="N79" i="117" s="1"/>
  <c r="J79" i="117"/>
  <c r="K79" i="117"/>
  <c r="L79" i="117"/>
  <c r="C78" i="117"/>
  <c r="D78" i="117"/>
  <c r="E78" i="117"/>
  <c r="F78" i="117"/>
  <c r="G78" i="117"/>
  <c r="H78" i="117"/>
  <c r="I78" i="117"/>
  <c r="J78" i="117"/>
  <c r="K78" i="117"/>
  <c r="L78" i="117"/>
  <c r="C77" i="117"/>
  <c r="D77" i="117"/>
  <c r="E77" i="117"/>
  <c r="F77" i="117"/>
  <c r="G77" i="117"/>
  <c r="H77" i="117"/>
  <c r="I77" i="117"/>
  <c r="J77" i="117"/>
  <c r="K77" i="117"/>
  <c r="L77" i="117"/>
  <c r="C76" i="117"/>
  <c r="D76" i="117"/>
  <c r="E76" i="117"/>
  <c r="F76" i="117"/>
  <c r="G76" i="117"/>
  <c r="H76" i="117"/>
  <c r="I76" i="117"/>
  <c r="J76" i="117"/>
  <c r="K76" i="117"/>
  <c r="L76" i="117"/>
  <c r="C75" i="117"/>
  <c r="D75" i="117"/>
  <c r="E75" i="117"/>
  <c r="F75" i="117"/>
  <c r="G75" i="117"/>
  <c r="H75" i="117"/>
  <c r="I75" i="117"/>
  <c r="J75" i="117"/>
  <c r="K75" i="117"/>
  <c r="L75" i="117"/>
  <c r="C74" i="117"/>
  <c r="D74" i="117"/>
  <c r="E74" i="117"/>
  <c r="F74" i="117"/>
  <c r="G74" i="117"/>
  <c r="H74" i="117"/>
  <c r="I74" i="117"/>
  <c r="J74" i="117"/>
  <c r="K74" i="117"/>
  <c r="L74" i="117"/>
  <c r="M74" i="117"/>
  <c r="L73" i="117"/>
  <c r="K73" i="117"/>
  <c r="J73" i="117"/>
  <c r="I73" i="117"/>
  <c r="H73" i="117"/>
  <c r="G73" i="117"/>
  <c r="F73" i="117"/>
  <c r="E73" i="117"/>
  <c r="D73" i="117"/>
  <c r="M69" i="117"/>
  <c r="L67" i="117"/>
  <c r="L68" i="117"/>
  <c r="L69" i="117"/>
  <c r="K67" i="117"/>
  <c r="K68" i="117"/>
  <c r="K69" i="117"/>
  <c r="J67" i="117"/>
  <c r="J68" i="117"/>
  <c r="J69" i="117"/>
  <c r="I67" i="117"/>
  <c r="I68" i="117"/>
  <c r="I69" i="117"/>
  <c r="H67" i="117"/>
  <c r="H68" i="117"/>
  <c r="H71" i="117" s="1"/>
  <c r="H69" i="117"/>
  <c r="G67" i="117"/>
  <c r="G68" i="117"/>
  <c r="G69" i="117"/>
  <c r="F67" i="117"/>
  <c r="F68" i="117"/>
  <c r="F69" i="117"/>
  <c r="E67" i="117"/>
  <c r="E68" i="117"/>
  <c r="E69" i="117"/>
  <c r="D67" i="117"/>
  <c r="D68" i="117"/>
  <c r="D69" i="117"/>
  <c r="C69" i="117"/>
  <c r="C68" i="117"/>
  <c r="N148" i="117"/>
  <c r="N149" i="117"/>
  <c r="C150" i="117"/>
  <c r="N152" i="117"/>
  <c r="N151" i="117"/>
  <c r="N147" i="117"/>
  <c r="N146" i="117"/>
  <c r="N145" i="117"/>
  <c r="C144" i="117"/>
  <c r="D144" i="117"/>
  <c r="E144" i="117"/>
  <c r="F144" i="117"/>
  <c r="G144" i="117"/>
  <c r="H144" i="117"/>
  <c r="I144" i="117"/>
  <c r="J144" i="117"/>
  <c r="K144" i="117"/>
  <c r="L144" i="117"/>
  <c r="H311" i="117"/>
  <c r="I172" i="117" s="1"/>
  <c r="I169" i="117" s="1"/>
  <c r="I173" i="117" s="1"/>
  <c r="I176" i="117" s="1"/>
  <c r="N167" i="117"/>
  <c r="N168" i="117"/>
  <c r="C169" i="117"/>
  <c r="C173" i="117" s="1"/>
  <c r="N171" i="117"/>
  <c r="N170" i="117"/>
  <c r="N166" i="117"/>
  <c r="N165" i="117"/>
  <c r="N164" i="117"/>
  <c r="C163" i="117"/>
  <c r="D163" i="117"/>
  <c r="E163" i="117"/>
  <c r="F163" i="117"/>
  <c r="G163" i="117"/>
  <c r="H163" i="117"/>
  <c r="I163" i="117"/>
  <c r="J163" i="117"/>
  <c r="K163" i="117"/>
  <c r="L163" i="117"/>
  <c r="L187" i="117"/>
  <c r="L188" i="117"/>
  <c r="L190" i="117"/>
  <c r="L191" i="117"/>
  <c r="L194" i="117"/>
  <c r="N194" i="117" s="1"/>
  <c r="L195" i="117"/>
  <c r="N195" i="117" s="1"/>
  <c r="M187" i="117"/>
  <c r="M188" i="117"/>
  <c r="M190" i="117"/>
  <c r="M191" i="117"/>
  <c r="K187" i="117"/>
  <c r="K188" i="117"/>
  <c r="K190" i="117"/>
  <c r="K191" i="117"/>
  <c r="K194" i="117"/>
  <c r="K195" i="117"/>
  <c r="J187" i="117"/>
  <c r="J188" i="117"/>
  <c r="J190" i="117"/>
  <c r="J191" i="117"/>
  <c r="J194" i="117"/>
  <c r="J195" i="117"/>
  <c r="I187" i="117"/>
  <c r="I188" i="117"/>
  <c r="I190" i="117"/>
  <c r="I191" i="117"/>
  <c r="I194" i="117"/>
  <c r="I195" i="117"/>
  <c r="H187" i="117"/>
  <c r="H188" i="117"/>
  <c r="H190" i="117"/>
  <c r="H191" i="117"/>
  <c r="H194" i="117"/>
  <c r="H195" i="117"/>
  <c r="G187" i="117"/>
  <c r="G188" i="117"/>
  <c r="G190" i="117"/>
  <c r="G191" i="117"/>
  <c r="G194" i="117"/>
  <c r="G195" i="117"/>
  <c r="F187" i="117"/>
  <c r="F188" i="117"/>
  <c r="F190" i="117"/>
  <c r="F191" i="117"/>
  <c r="F194" i="117"/>
  <c r="F195" i="117"/>
  <c r="E187" i="117"/>
  <c r="E188" i="117"/>
  <c r="E190" i="117"/>
  <c r="E191" i="117"/>
  <c r="E194" i="117"/>
  <c r="E195" i="117"/>
  <c r="D187" i="117"/>
  <c r="D188" i="117"/>
  <c r="D190" i="117"/>
  <c r="D191" i="117"/>
  <c r="D194" i="117"/>
  <c r="D195" i="117"/>
  <c r="C187" i="117"/>
  <c r="C188" i="117"/>
  <c r="C190" i="117"/>
  <c r="C191" i="117"/>
  <c r="C192" i="117"/>
  <c r="C186" i="117"/>
  <c r="D186" i="117"/>
  <c r="E186" i="117"/>
  <c r="F186" i="117"/>
  <c r="G186" i="117"/>
  <c r="H186" i="117"/>
  <c r="I186" i="117"/>
  <c r="J186" i="117"/>
  <c r="K186" i="117"/>
  <c r="L186" i="117"/>
  <c r="C185" i="117"/>
  <c r="D185" i="117"/>
  <c r="E185" i="117"/>
  <c r="F185" i="117"/>
  <c r="G185" i="117"/>
  <c r="H185" i="117"/>
  <c r="I185" i="117"/>
  <c r="J185" i="117"/>
  <c r="K185" i="117"/>
  <c r="L185" i="117"/>
  <c r="C184" i="117"/>
  <c r="D184" i="117"/>
  <c r="E184" i="117"/>
  <c r="F184" i="117"/>
  <c r="G184" i="117"/>
  <c r="G183" i="117" s="1"/>
  <c r="H184" i="117"/>
  <c r="I184" i="117"/>
  <c r="J184" i="117"/>
  <c r="K184" i="117"/>
  <c r="K183" i="117" s="1"/>
  <c r="L184" i="117"/>
  <c r="L183" i="117" s="1"/>
  <c r="K285" i="117"/>
  <c r="C274" i="117"/>
  <c r="C285" i="117" s="1"/>
  <c r="E284" i="117"/>
  <c r="C284" i="117"/>
  <c r="C283" i="117"/>
  <c r="C282" i="117"/>
  <c r="C281" i="117"/>
  <c r="C280" i="117"/>
  <c r="C279" i="117"/>
  <c r="C278" i="117"/>
  <c r="C277" i="117"/>
  <c r="C276" i="117"/>
  <c r="C275" i="117"/>
  <c r="H292" i="117"/>
  <c r="H294" i="117" s="1"/>
  <c r="H293" i="117"/>
  <c r="G294" i="117"/>
  <c r="F294" i="117"/>
  <c r="E294" i="117"/>
  <c r="D294" i="117"/>
  <c r="C294" i="117"/>
  <c r="J318" i="117"/>
  <c r="D317" i="117"/>
  <c r="I326" i="117"/>
  <c r="I327" i="117"/>
  <c r="H328" i="117"/>
  <c r="G328" i="117"/>
  <c r="F328" i="117"/>
  <c r="E328" i="117"/>
  <c r="D328" i="117"/>
  <c r="L261" i="36"/>
  <c r="K258" i="36"/>
  <c r="L257" i="36"/>
  <c r="L255" i="36"/>
  <c r="K251" i="36"/>
  <c r="K254" i="36" s="1"/>
  <c r="J254" i="36"/>
  <c r="L253" i="36"/>
  <c r="L251" i="36"/>
  <c r="J247" i="36"/>
  <c r="I250" i="36"/>
  <c r="L249" i="36"/>
  <c r="I243" i="36"/>
  <c r="I246" i="36" s="1"/>
  <c r="H246" i="36"/>
  <c r="L245" i="36"/>
  <c r="H239" i="36"/>
  <c r="G242" i="36"/>
  <c r="L241" i="36"/>
  <c r="G235" i="36"/>
  <c r="F238" i="36"/>
  <c r="F231" i="36"/>
  <c r="E234" i="36"/>
  <c r="L233" i="36"/>
  <c r="E227" i="36"/>
  <c r="D230" i="36"/>
  <c r="L229" i="36"/>
  <c r="D223" i="36"/>
  <c r="D226" i="36" s="1"/>
  <c r="E223" i="36"/>
  <c r="E226" i="36" s="1"/>
  <c r="C226" i="36"/>
  <c r="L225" i="36"/>
  <c r="K285" i="36"/>
  <c r="B285" i="36"/>
  <c r="E284" i="36"/>
  <c r="C284" i="36"/>
  <c r="H292" i="36"/>
  <c r="H293" i="36"/>
  <c r="G294" i="36"/>
  <c r="F294" i="36"/>
  <c r="E294" i="36"/>
  <c r="D294" i="36"/>
  <c r="C294" i="36"/>
  <c r="J318" i="36"/>
  <c r="B318" i="36"/>
  <c r="D317" i="36"/>
  <c r="I326" i="36"/>
  <c r="I327" i="36"/>
  <c r="H328" i="36"/>
  <c r="G328" i="36"/>
  <c r="F328" i="36"/>
  <c r="E328" i="36"/>
  <c r="D328" i="36"/>
  <c r="D10" i="42"/>
  <c r="D14" i="42"/>
  <c r="D23" i="42"/>
  <c r="C10" i="42"/>
  <c r="C14" i="42"/>
  <c r="C17" i="42" s="1"/>
  <c r="C23" i="42"/>
  <c r="F10" i="42"/>
  <c r="F14" i="42"/>
  <c r="F23" i="42"/>
  <c r="E10" i="42"/>
  <c r="E14" i="42"/>
  <c r="E23" i="42"/>
  <c r="H10" i="42"/>
  <c r="H14" i="42"/>
  <c r="H23" i="42"/>
  <c r="G10" i="42"/>
  <c r="G14" i="42"/>
  <c r="G23" i="42"/>
  <c r="J10" i="42"/>
  <c r="J17" i="42" s="1"/>
  <c r="J14" i="42"/>
  <c r="J23" i="42"/>
  <c r="I10" i="42"/>
  <c r="I14" i="42"/>
  <c r="I17" i="42" s="1"/>
  <c r="I24" i="42" s="1"/>
  <c r="I23" i="42"/>
  <c r="L10" i="42"/>
  <c r="L14" i="42"/>
  <c r="L17" i="42"/>
  <c r="L24" i="42" s="1"/>
  <c r="L23" i="42"/>
  <c r="K10" i="42"/>
  <c r="K14" i="42"/>
  <c r="K23" i="42"/>
  <c r="N10" i="42"/>
  <c r="N14" i="42"/>
  <c r="N23" i="42"/>
  <c r="M10" i="42"/>
  <c r="M17" i="42" s="1"/>
  <c r="M24" i="42" s="1"/>
  <c r="M14" i="42"/>
  <c r="M23" i="42"/>
  <c r="P10" i="42"/>
  <c r="P17" i="42" s="1"/>
  <c r="P24" i="42" s="1"/>
  <c r="P14" i="42"/>
  <c r="P23" i="42"/>
  <c r="O10" i="42"/>
  <c r="O14" i="42"/>
  <c r="O23" i="42"/>
  <c r="R10" i="42"/>
  <c r="R14" i="42"/>
  <c r="R17" i="42" s="1"/>
  <c r="R24" i="42" s="1"/>
  <c r="R23" i="42"/>
  <c r="Q10" i="42"/>
  <c r="Q17" i="42" s="1"/>
  <c r="Q14" i="42"/>
  <c r="Q23" i="42"/>
  <c r="T10" i="42"/>
  <c r="T14" i="42"/>
  <c r="T23" i="42"/>
  <c r="S10" i="42"/>
  <c r="S17" i="42" s="1"/>
  <c r="S24" i="42" s="1"/>
  <c r="S14" i="42"/>
  <c r="S23" i="42"/>
  <c r="V10" i="42"/>
  <c r="V14" i="42"/>
  <c r="V23" i="42"/>
  <c r="U10" i="42"/>
  <c r="U14" i="42"/>
  <c r="U23" i="42"/>
  <c r="X10" i="42"/>
  <c r="X14" i="42"/>
  <c r="X17" i="42" s="1"/>
  <c r="X24" i="42" s="1"/>
  <c r="X23" i="42"/>
  <c r="W10" i="42"/>
  <c r="W17" i="42"/>
  <c r="W14" i="42"/>
  <c r="W23" i="42"/>
  <c r="Z10" i="42"/>
  <c r="Z14" i="42"/>
  <c r="Z23" i="42"/>
  <c r="Y10" i="42"/>
  <c r="Y14" i="42"/>
  <c r="Y23" i="42"/>
  <c r="AB10" i="42"/>
  <c r="AB17" i="42" s="1"/>
  <c r="AB14" i="42"/>
  <c r="AB23" i="42"/>
  <c r="AA10" i="42"/>
  <c r="AA14" i="42"/>
  <c r="AA17" i="42" s="1"/>
  <c r="AA23" i="42"/>
  <c r="AN10" i="42"/>
  <c r="AN14" i="42"/>
  <c r="AN23" i="42"/>
  <c r="AM10" i="42"/>
  <c r="AM14" i="42"/>
  <c r="AM23" i="42"/>
  <c r="AP10" i="42"/>
  <c r="AP14" i="42"/>
  <c r="AP23" i="42"/>
  <c r="AO10" i="42"/>
  <c r="AO14" i="42"/>
  <c r="AO23" i="42"/>
  <c r="AR10" i="42"/>
  <c r="AR17" i="42" s="1"/>
  <c r="AR24" i="42" s="1"/>
  <c r="AR14" i="42"/>
  <c r="AR23" i="42"/>
  <c r="AQ10" i="42"/>
  <c r="AQ14" i="42"/>
  <c r="AQ23" i="42"/>
  <c r="AT10" i="42"/>
  <c r="AT14" i="42"/>
  <c r="AT23" i="42"/>
  <c r="AS10" i="42"/>
  <c r="AS14" i="42"/>
  <c r="AS17" i="42" s="1"/>
  <c r="AS24" i="42" s="1"/>
  <c r="AS23" i="42"/>
  <c r="AV10" i="42"/>
  <c r="AV17" i="42" s="1"/>
  <c r="AV24" i="42" s="1"/>
  <c r="AV14" i="42"/>
  <c r="AV23" i="42"/>
  <c r="AU10" i="42"/>
  <c r="AU14" i="42"/>
  <c r="AU23" i="42"/>
  <c r="AX10" i="42"/>
  <c r="AX17" i="42" s="1"/>
  <c r="AX14" i="42"/>
  <c r="AX23" i="42"/>
  <c r="AW10" i="42"/>
  <c r="AW14" i="42"/>
  <c r="AW17" i="42" s="1"/>
  <c r="AW23" i="42"/>
  <c r="BH10" i="42"/>
  <c r="BH17" i="42" s="1"/>
  <c r="BH24" i="42" s="1"/>
  <c r="BH14" i="42"/>
  <c r="BH23" i="42"/>
  <c r="BG10" i="42"/>
  <c r="BG17" i="42" s="1"/>
  <c r="BG24" i="42" s="1"/>
  <c r="BG14" i="42"/>
  <c r="BG23" i="42"/>
  <c r="BJ10" i="42"/>
  <c r="BJ14" i="42"/>
  <c r="BJ17" i="42" s="1"/>
  <c r="BJ23" i="42"/>
  <c r="BI10" i="42"/>
  <c r="BI14" i="42"/>
  <c r="BI23" i="42"/>
  <c r="BL10" i="42"/>
  <c r="BL14" i="42"/>
  <c r="BL23" i="42"/>
  <c r="BK10" i="42"/>
  <c r="BK17" i="42" s="1"/>
  <c r="BK14" i="42"/>
  <c r="BK23" i="42"/>
  <c r="H7" i="43"/>
  <c r="H11" i="43"/>
  <c r="H22" i="43"/>
  <c r="G7" i="43"/>
  <c r="G15" i="43" s="1"/>
  <c r="G11" i="43"/>
  <c r="G22" i="43"/>
  <c r="F7" i="43"/>
  <c r="F11" i="43"/>
  <c r="F22" i="43"/>
  <c r="E7" i="43"/>
  <c r="E15" i="43" s="1"/>
  <c r="E11" i="43"/>
  <c r="E22" i="43"/>
  <c r="D7" i="43"/>
  <c r="D11" i="43"/>
  <c r="D22" i="43"/>
  <c r="C7" i="43"/>
  <c r="C11" i="43"/>
  <c r="C22" i="43"/>
  <c r="B7" i="43"/>
  <c r="B11" i="43"/>
  <c r="B22" i="43"/>
  <c r="E8" i="44"/>
  <c r="E12" i="44"/>
  <c r="E16" i="44"/>
  <c r="E20" i="44"/>
  <c r="E23" i="44"/>
  <c r="E33" i="44"/>
  <c r="D8" i="44"/>
  <c r="D12" i="44"/>
  <c r="D16" i="44"/>
  <c r="D20" i="44"/>
  <c r="D23" i="44"/>
  <c r="D33" i="44"/>
  <c r="C8" i="44"/>
  <c r="C12" i="44"/>
  <c r="C16" i="44"/>
  <c r="C20" i="44"/>
  <c r="C23" i="44"/>
  <c r="C33" i="44"/>
  <c r="E43" i="44"/>
  <c r="E50" i="44"/>
  <c r="E49" i="44" s="1"/>
  <c r="E58" i="44"/>
  <c r="E62" i="44"/>
  <c r="E66" i="44"/>
  <c r="E73" i="44"/>
  <c r="E78" i="44"/>
  <c r="E86" i="44"/>
  <c r="D43" i="44"/>
  <c r="D50" i="44"/>
  <c r="D49" i="44" s="1"/>
  <c r="D58" i="44"/>
  <c r="D62" i="44"/>
  <c r="D66" i="44"/>
  <c r="D73" i="44"/>
  <c r="D78" i="44"/>
  <c r="D86" i="44"/>
  <c r="C43" i="44"/>
  <c r="C50" i="44"/>
  <c r="C49" i="44"/>
  <c r="C58" i="44"/>
  <c r="C62" i="44"/>
  <c r="C66" i="44"/>
  <c r="C73" i="44"/>
  <c r="C78" i="44"/>
  <c r="C86" i="44"/>
  <c r="C11" i="50"/>
  <c r="C15" i="50" s="1"/>
  <c r="C16" i="50"/>
  <c r="D16" i="9" s="1"/>
  <c r="F39" i="50"/>
  <c r="F43" i="50" s="1"/>
  <c r="E39" i="50"/>
  <c r="E43" i="50" s="1"/>
  <c r="D39" i="50"/>
  <c r="D40" i="50" s="1"/>
  <c r="C39" i="50"/>
  <c r="F8" i="118"/>
  <c r="F12" i="118"/>
  <c r="F17" i="118"/>
  <c r="F25" i="118"/>
  <c r="F30" i="118"/>
  <c r="F39" i="118"/>
  <c r="F43" i="118"/>
  <c r="F48" i="118"/>
  <c r="F59" i="118"/>
  <c r="F58" i="118"/>
  <c r="E9" i="118"/>
  <c r="E10" i="118"/>
  <c r="E11" i="118"/>
  <c r="E8" i="118"/>
  <c r="E13" i="118"/>
  <c r="E14" i="118"/>
  <c r="E15" i="118"/>
  <c r="E16" i="118"/>
  <c r="E18" i="118"/>
  <c r="E19" i="118"/>
  <c r="E20" i="118"/>
  <c r="E21" i="118"/>
  <c r="E22" i="118"/>
  <c r="E23" i="118"/>
  <c r="E24" i="118"/>
  <c r="E26" i="118"/>
  <c r="E27" i="118"/>
  <c r="E28" i="118"/>
  <c r="E29" i="118"/>
  <c r="E31" i="118"/>
  <c r="E32" i="118"/>
  <c r="E33" i="118"/>
  <c r="E34" i="118"/>
  <c r="E35" i="118"/>
  <c r="E36" i="118"/>
  <c r="E37" i="118"/>
  <c r="E38" i="118"/>
  <c r="E40" i="118"/>
  <c r="E41" i="118"/>
  <c r="E44" i="118"/>
  <c r="E45" i="118"/>
  <c r="E46" i="118"/>
  <c r="E43" i="118" s="1"/>
  <c r="E47" i="118"/>
  <c r="E49" i="118"/>
  <c r="E50" i="118"/>
  <c r="E51" i="118"/>
  <c r="E52" i="118"/>
  <c r="E53" i="118"/>
  <c r="E54" i="118"/>
  <c r="E55" i="118"/>
  <c r="E56" i="118"/>
  <c r="E57" i="118"/>
  <c r="E60" i="118"/>
  <c r="E61" i="118"/>
  <c r="E62" i="118"/>
  <c r="D8" i="118"/>
  <c r="D12" i="118"/>
  <c r="D17" i="118"/>
  <c r="D25" i="118"/>
  <c r="D30" i="118"/>
  <c r="D48" i="118"/>
  <c r="D42" i="118" s="1"/>
  <c r="D59" i="118"/>
  <c r="D58" i="118" s="1"/>
  <c r="C8" i="118"/>
  <c r="C12" i="118"/>
  <c r="C17" i="118"/>
  <c r="C25" i="118"/>
  <c r="C30" i="118"/>
  <c r="C39" i="118"/>
  <c r="C43" i="118"/>
  <c r="C48" i="118"/>
  <c r="C59" i="118"/>
  <c r="C58" i="118" s="1"/>
  <c r="D67" i="118"/>
  <c r="D79" i="118"/>
  <c r="D81" i="118"/>
  <c r="D85" i="118"/>
  <c r="D88" i="118"/>
  <c r="D98" i="118"/>
  <c r="D102" i="118"/>
  <c r="D101" i="118" s="1"/>
  <c r="D104" i="118"/>
  <c r="D116" i="118"/>
  <c r="D115" i="118" s="1"/>
  <c r="C67" i="118"/>
  <c r="C79" i="118"/>
  <c r="C81" i="118"/>
  <c r="C85" i="118"/>
  <c r="C88" i="118"/>
  <c r="C98" i="118"/>
  <c r="C102" i="118"/>
  <c r="C104" i="118"/>
  <c r="C116" i="118"/>
  <c r="C115" i="118" s="1"/>
  <c r="G6" i="62"/>
  <c r="G8" i="62"/>
  <c r="G12" i="62"/>
  <c r="G21" i="62"/>
  <c r="G29" i="62"/>
  <c r="G38" i="62"/>
  <c r="F6" i="62"/>
  <c r="F8" i="62"/>
  <c r="F12" i="62"/>
  <c r="F21" i="62"/>
  <c r="F29" i="62"/>
  <c r="F38" i="62"/>
  <c r="E7" i="62"/>
  <c r="E6" i="62" s="1"/>
  <c r="E9" i="62"/>
  <c r="E8" i="62" s="1"/>
  <c r="E10" i="62"/>
  <c r="E11" i="62"/>
  <c r="E13" i="62"/>
  <c r="E14" i="62"/>
  <c r="E15" i="62"/>
  <c r="E16" i="62"/>
  <c r="E17" i="62"/>
  <c r="E18" i="62"/>
  <c r="E19" i="62"/>
  <c r="E20" i="62"/>
  <c r="E22" i="62"/>
  <c r="E23" i="62"/>
  <c r="E24" i="62"/>
  <c r="E25" i="62"/>
  <c r="E26" i="62"/>
  <c r="E27" i="62"/>
  <c r="E28" i="62"/>
  <c r="E30" i="62"/>
  <c r="E31" i="62"/>
  <c r="E32" i="62"/>
  <c r="E33" i="62"/>
  <c r="E34" i="62"/>
  <c r="E35" i="62"/>
  <c r="E36" i="62"/>
  <c r="E37" i="62"/>
  <c r="E39" i="62"/>
  <c r="E40" i="62"/>
  <c r="E41" i="62"/>
  <c r="E42" i="62"/>
  <c r="E43" i="62"/>
  <c r="E44" i="62"/>
  <c r="E45" i="62"/>
  <c r="E46" i="62"/>
  <c r="E47" i="62"/>
  <c r="D6" i="62"/>
  <c r="D48" i="62" s="1"/>
  <c r="D12" i="62"/>
  <c r="C6" i="62"/>
  <c r="C8" i="62"/>
  <c r="C12" i="62"/>
  <c r="C21" i="62"/>
  <c r="C29" i="62"/>
  <c r="C38" i="62"/>
  <c r="G55" i="62"/>
  <c r="G58" i="62"/>
  <c r="G62" i="62"/>
  <c r="G69" i="62"/>
  <c r="G77" i="62"/>
  <c r="G85" i="62"/>
  <c r="F55" i="62"/>
  <c r="F58" i="62"/>
  <c r="F62" i="62"/>
  <c r="F69" i="62"/>
  <c r="F77" i="62"/>
  <c r="F85" i="62"/>
  <c r="E56" i="62"/>
  <c r="E55" i="62" s="1"/>
  <c r="E57" i="62"/>
  <c r="E59" i="62"/>
  <c r="E60" i="62"/>
  <c r="E58" i="62" s="1"/>
  <c r="E61" i="62"/>
  <c r="E63" i="62"/>
  <c r="E64" i="62"/>
  <c r="E65" i="62"/>
  <c r="E66" i="62"/>
  <c r="E67" i="62"/>
  <c r="E68" i="62"/>
  <c r="E70" i="62"/>
  <c r="E71" i="62"/>
  <c r="E72" i="62"/>
  <c r="E73" i="62"/>
  <c r="E74" i="62"/>
  <c r="E75" i="62"/>
  <c r="E76" i="62"/>
  <c r="E78" i="62"/>
  <c r="E79" i="62"/>
  <c r="E80" i="62"/>
  <c r="E81" i="62"/>
  <c r="E82" i="62"/>
  <c r="E83" i="62"/>
  <c r="E84" i="62"/>
  <c r="E86" i="62"/>
  <c r="E87" i="62"/>
  <c r="E88" i="62"/>
  <c r="E89" i="62"/>
  <c r="E90" i="62"/>
  <c r="E91" i="62"/>
  <c r="E92" i="62"/>
  <c r="E93" i="62"/>
  <c r="D55" i="62"/>
  <c r="D62" i="62"/>
  <c r="C55" i="62"/>
  <c r="C58" i="62"/>
  <c r="C62" i="62"/>
  <c r="C69" i="62"/>
  <c r="C77" i="62"/>
  <c r="C85" i="62"/>
  <c r="G100" i="62"/>
  <c r="G106" i="62"/>
  <c r="E144" i="62"/>
  <c r="G113" i="62"/>
  <c r="G125" i="62"/>
  <c r="G119" i="62"/>
  <c r="F100" i="62"/>
  <c r="F112" i="62" s="1"/>
  <c r="F106" i="62"/>
  <c r="F113" i="62"/>
  <c r="F119" i="62"/>
  <c r="E101" i="62"/>
  <c r="E102" i="62"/>
  <c r="E103" i="62"/>
  <c r="E104" i="62"/>
  <c r="E105" i="62"/>
  <c r="C106" i="62"/>
  <c r="E106" i="62"/>
  <c r="D106" i="62"/>
  <c r="E114" i="62"/>
  <c r="E115" i="62"/>
  <c r="E116" i="62"/>
  <c r="E117" i="62"/>
  <c r="E118" i="62"/>
  <c r="E120" i="62"/>
  <c r="E121" i="62"/>
  <c r="E122" i="62"/>
  <c r="E123" i="62"/>
  <c r="E124" i="62"/>
  <c r="D100" i="62"/>
  <c r="D113" i="62"/>
  <c r="D119" i="62"/>
  <c r="C100" i="62"/>
  <c r="C113" i="62"/>
  <c r="C119" i="62"/>
  <c r="E111" i="62"/>
  <c r="E110" i="62"/>
  <c r="E109" i="62"/>
  <c r="E108" i="62"/>
  <c r="E107" i="62"/>
  <c r="E145" i="62"/>
  <c r="D145" i="62"/>
  <c r="C145" i="62"/>
  <c r="C33" i="2"/>
  <c r="J6" i="65"/>
  <c r="J7" i="65"/>
  <c r="J8" i="65"/>
  <c r="J9" i="65"/>
  <c r="J10" i="65"/>
  <c r="J11" i="65"/>
  <c r="J12" i="65"/>
  <c r="J13" i="65"/>
  <c r="J14" i="65"/>
  <c r="J15" i="65"/>
  <c r="J16" i="65"/>
  <c r="J17" i="65"/>
  <c r="J18" i="65"/>
  <c r="J19" i="65"/>
  <c r="J20" i="65"/>
  <c r="J21" i="65"/>
  <c r="J22" i="65"/>
  <c r="J23" i="65"/>
  <c r="J24" i="65"/>
  <c r="J25" i="65"/>
  <c r="J26" i="65"/>
  <c r="J27" i="65"/>
  <c r="J28" i="65"/>
  <c r="J29" i="65"/>
  <c r="J30" i="65"/>
  <c r="J31" i="65"/>
  <c r="J32" i="65"/>
  <c r="J33" i="65"/>
  <c r="J34" i="65"/>
  <c r="J35" i="65"/>
  <c r="J36" i="65"/>
  <c r="J37" i="65"/>
  <c r="J38" i="65"/>
  <c r="J39" i="65"/>
  <c r="J40" i="65"/>
  <c r="J41" i="65"/>
  <c r="J42" i="65"/>
  <c r="J43" i="65"/>
  <c r="J44" i="65"/>
  <c r="J45" i="65"/>
  <c r="J46" i="65"/>
  <c r="J47" i="65"/>
  <c r="J48" i="65"/>
  <c r="J49" i="65"/>
  <c r="J50" i="65"/>
  <c r="J51" i="65"/>
  <c r="J52" i="65"/>
  <c r="J53" i="65"/>
  <c r="J54" i="65"/>
  <c r="J55" i="65"/>
  <c r="J56" i="65"/>
  <c r="J57" i="65"/>
  <c r="J58" i="65"/>
  <c r="J59" i="65"/>
  <c r="J60" i="65"/>
  <c r="J61" i="65"/>
  <c r="J62" i="65"/>
  <c r="J63" i="65"/>
  <c r="I64" i="65"/>
  <c r="H64" i="65"/>
  <c r="F6" i="65"/>
  <c r="F7" i="65"/>
  <c r="F8" i="65"/>
  <c r="F9" i="65"/>
  <c r="F10" i="65"/>
  <c r="F11" i="65"/>
  <c r="F12" i="65"/>
  <c r="F13" i="65"/>
  <c r="F14" i="65"/>
  <c r="F15" i="65"/>
  <c r="F16" i="65"/>
  <c r="F17" i="65"/>
  <c r="F18" i="65"/>
  <c r="F19" i="65"/>
  <c r="F20" i="65"/>
  <c r="F21" i="65"/>
  <c r="F22" i="65"/>
  <c r="F23" i="65"/>
  <c r="F24" i="65"/>
  <c r="F25" i="65"/>
  <c r="F26" i="65"/>
  <c r="F27" i="65"/>
  <c r="F28" i="65"/>
  <c r="F29" i="65"/>
  <c r="F30" i="65"/>
  <c r="F31" i="65"/>
  <c r="F32" i="65"/>
  <c r="F33" i="65"/>
  <c r="F34" i="65"/>
  <c r="F35" i="65"/>
  <c r="F36" i="65"/>
  <c r="F37" i="65"/>
  <c r="F38" i="65"/>
  <c r="F39" i="65"/>
  <c r="F40" i="65"/>
  <c r="F41" i="65"/>
  <c r="F42" i="65"/>
  <c r="F43" i="65"/>
  <c r="F44" i="65"/>
  <c r="F45" i="65"/>
  <c r="F46" i="65"/>
  <c r="F47" i="65"/>
  <c r="F48" i="65"/>
  <c r="F49" i="65"/>
  <c r="F50" i="65"/>
  <c r="F51" i="65"/>
  <c r="F52" i="65"/>
  <c r="F53" i="65"/>
  <c r="F54" i="65"/>
  <c r="F55" i="65"/>
  <c r="F56" i="65"/>
  <c r="F57" i="65"/>
  <c r="F58" i="65"/>
  <c r="F59" i="65"/>
  <c r="F60" i="65"/>
  <c r="F61" i="65"/>
  <c r="F62" i="65"/>
  <c r="F63" i="65"/>
  <c r="E64" i="65"/>
  <c r="D64" i="65"/>
  <c r="C64" i="65"/>
  <c r="K258" i="117"/>
  <c r="K254" i="117"/>
  <c r="J254" i="117"/>
  <c r="K250" i="117"/>
  <c r="J250" i="117"/>
  <c r="I250" i="117"/>
  <c r="K246" i="117"/>
  <c r="J246" i="117"/>
  <c r="I246" i="117"/>
  <c r="H246" i="117"/>
  <c r="G242" i="117"/>
  <c r="G238" i="117"/>
  <c r="F238" i="117"/>
  <c r="K234" i="117"/>
  <c r="J234" i="117"/>
  <c r="I234" i="117"/>
  <c r="H234" i="117"/>
  <c r="G234" i="117"/>
  <c r="F234" i="117"/>
  <c r="E234" i="117"/>
  <c r="K230" i="117"/>
  <c r="J230" i="117"/>
  <c r="I230" i="117"/>
  <c r="H230" i="117"/>
  <c r="G230" i="117"/>
  <c r="F230" i="117"/>
  <c r="E230" i="117"/>
  <c r="D230" i="117"/>
  <c r="E226" i="117"/>
  <c r="D226" i="117"/>
  <c r="C226" i="117"/>
  <c r="K258" i="75"/>
  <c r="K254" i="75"/>
  <c r="J254" i="75"/>
  <c r="K250" i="75"/>
  <c r="J250" i="75"/>
  <c r="I250" i="75"/>
  <c r="K246" i="75"/>
  <c r="J246" i="75"/>
  <c r="I246" i="75"/>
  <c r="H246" i="75"/>
  <c r="G242" i="75"/>
  <c r="K238" i="75"/>
  <c r="J238" i="75"/>
  <c r="I238" i="75"/>
  <c r="H238" i="75"/>
  <c r="G238" i="75"/>
  <c r="F238" i="75"/>
  <c r="G234" i="75"/>
  <c r="F234" i="75"/>
  <c r="E234" i="75"/>
  <c r="F230" i="75"/>
  <c r="E230" i="75"/>
  <c r="D230" i="75"/>
  <c r="D226" i="75"/>
  <c r="C226" i="75"/>
  <c r="K258" i="76"/>
  <c r="K254" i="76"/>
  <c r="J254" i="76"/>
  <c r="K250" i="76"/>
  <c r="J250" i="76"/>
  <c r="I250" i="76"/>
  <c r="H246" i="76"/>
  <c r="K242" i="76"/>
  <c r="J242" i="76"/>
  <c r="I242" i="76"/>
  <c r="H242" i="76"/>
  <c r="G242" i="76"/>
  <c r="G238" i="76"/>
  <c r="F238" i="76"/>
  <c r="F234" i="76"/>
  <c r="E234" i="76"/>
  <c r="F230" i="76"/>
  <c r="E230" i="76"/>
  <c r="D230" i="76"/>
  <c r="F226" i="76"/>
  <c r="E226" i="76"/>
  <c r="D226" i="76"/>
  <c r="C226" i="76"/>
  <c r="K258" i="77"/>
  <c r="K254" i="77"/>
  <c r="J254" i="77"/>
  <c r="K250" i="77"/>
  <c r="J250" i="77"/>
  <c r="I250" i="77"/>
  <c r="J246" i="77"/>
  <c r="I246" i="77"/>
  <c r="H246" i="77"/>
  <c r="K242" i="77"/>
  <c r="J242" i="77"/>
  <c r="I242" i="77"/>
  <c r="H242" i="77"/>
  <c r="G242" i="77"/>
  <c r="K238" i="77"/>
  <c r="J238" i="77"/>
  <c r="I238" i="77"/>
  <c r="H238" i="77"/>
  <c r="G238" i="77"/>
  <c r="F238" i="77"/>
  <c r="K234" i="77"/>
  <c r="J234" i="77"/>
  <c r="I234" i="77"/>
  <c r="H234" i="77"/>
  <c r="G234" i="77"/>
  <c r="F234" i="77"/>
  <c r="E234" i="77"/>
  <c r="E230" i="77"/>
  <c r="D230" i="77"/>
  <c r="E226" i="77"/>
  <c r="D226" i="77"/>
  <c r="C226" i="77"/>
  <c r="K258" i="78"/>
  <c r="K254" i="78"/>
  <c r="J254" i="78"/>
  <c r="I250" i="78"/>
  <c r="J246" i="78"/>
  <c r="I246" i="78"/>
  <c r="H246" i="78"/>
  <c r="K242" i="78"/>
  <c r="J242" i="78"/>
  <c r="I242" i="78"/>
  <c r="H242" i="78"/>
  <c r="G242" i="78"/>
  <c r="K238" i="78"/>
  <c r="J238" i="78"/>
  <c r="I238" i="78"/>
  <c r="H238" i="78"/>
  <c r="G238" i="78"/>
  <c r="F238" i="78"/>
  <c r="K234" i="78"/>
  <c r="J234" i="78"/>
  <c r="I234" i="78"/>
  <c r="H234" i="78"/>
  <c r="G234" i="78"/>
  <c r="F234" i="78"/>
  <c r="E234" i="78"/>
  <c r="E230" i="78"/>
  <c r="D230" i="78"/>
  <c r="C226" i="78"/>
  <c r="K258" i="79"/>
  <c r="K254" i="79"/>
  <c r="J254" i="79"/>
  <c r="K250" i="79"/>
  <c r="J250" i="79"/>
  <c r="I250" i="79"/>
  <c r="K246" i="79"/>
  <c r="J246" i="79"/>
  <c r="I246" i="79"/>
  <c r="H246" i="79"/>
  <c r="K242" i="79"/>
  <c r="J242" i="79"/>
  <c r="I242" i="79"/>
  <c r="H242" i="79"/>
  <c r="G242" i="79"/>
  <c r="I238" i="79"/>
  <c r="H238" i="79"/>
  <c r="G238" i="79"/>
  <c r="F238" i="79"/>
  <c r="F234" i="79"/>
  <c r="E234" i="79"/>
  <c r="E230" i="79"/>
  <c r="D230" i="79"/>
  <c r="D226" i="79"/>
  <c r="C226" i="79"/>
  <c r="K258" i="80"/>
  <c r="K254" i="80"/>
  <c r="J254" i="80"/>
  <c r="K250" i="80"/>
  <c r="J250" i="80"/>
  <c r="I250" i="80"/>
  <c r="K246" i="80"/>
  <c r="J246" i="80"/>
  <c r="I246" i="80"/>
  <c r="H246" i="80"/>
  <c r="K242" i="80"/>
  <c r="J242" i="80"/>
  <c r="I242" i="80"/>
  <c r="H242" i="80"/>
  <c r="G242" i="80"/>
  <c r="K238" i="80"/>
  <c r="J238" i="80"/>
  <c r="I238" i="80"/>
  <c r="H238" i="80"/>
  <c r="G238" i="80"/>
  <c r="F238" i="80"/>
  <c r="K234" i="80"/>
  <c r="J234" i="80"/>
  <c r="I234" i="80"/>
  <c r="H234" i="80"/>
  <c r="G234" i="80"/>
  <c r="F234" i="80"/>
  <c r="E234" i="80"/>
  <c r="K230" i="80"/>
  <c r="J230" i="80"/>
  <c r="I230" i="80"/>
  <c r="H230" i="80"/>
  <c r="G230" i="80"/>
  <c r="F230" i="80"/>
  <c r="E230" i="80"/>
  <c r="D230" i="80"/>
  <c r="E226" i="80"/>
  <c r="D226" i="80"/>
  <c r="C226" i="80"/>
  <c r="D117" i="31"/>
  <c r="L118" i="31"/>
  <c r="L119" i="31"/>
  <c r="E121" i="31"/>
  <c r="L122" i="31"/>
  <c r="L123" i="31"/>
  <c r="F125" i="31"/>
  <c r="L126" i="31"/>
  <c r="L127" i="31"/>
  <c r="G129" i="31"/>
  <c r="H129" i="31" s="1"/>
  <c r="I129" i="31" s="1"/>
  <c r="J129" i="31" s="1"/>
  <c r="K129" i="31" s="1"/>
  <c r="L129" i="31" s="1"/>
  <c r="L130" i="31"/>
  <c r="L131" i="31"/>
  <c r="H133" i="31"/>
  <c r="H136" i="31" s="1"/>
  <c r="L135" i="31"/>
  <c r="I137" i="31"/>
  <c r="L139" i="31"/>
  <c r="J141" i="31"/>
  <c r="K141" i="31"/>
  <c r="L143" i="31"/>
  <c r="K145" i="31"/>
  <c r="K148" i="31" s="1"/>
  <c r="L145" i="31"/>
  <c r="L148" i="31" s="1"/>
  <c r="L146" i="31"/>
  <c r="L147" i="31"/>
  <c r="L149" i="31"/>
  <c r="L150" i="31"/>
  <c r="L151" i="31"/>
  <c r="L154" i="31"/>
  <c r="L156" i="31" s="1"/>
  <c r="L155" i="31"/>
  <c r="K152" i="31"/>
  <c r="J148" i="31"/>
  <c r="J144" i="31"/>
  <c r="I144" i="31"/>
  <c r="H140" i="31"/>
  <c r="G136" i="31"/>
  <c r="F132" i="31"/>
  <c r="E128" i="31"/>
  <c r="D124" i="31"/>
  <c r="C120" i="31"/>
  <c r="C110" i="24"/>
  <c r="C138" i="24"/>
  <c r="C64" i="24"/>
  <c r="C69" i="24"/>
  <c r="C74" i="24"/>
  <c r="C81" i="24"/>
  <c r="C82" i="24" s="1"/>
  <c r="C95" i="24" s="1"/>
  <c r="C87" i="24"/>
  <c r="C88" i="24" s="1"/>
  <c r="C93" i="24"/>
  <c r="C94" i="24" s="1"/>
  <c r="C32" i="24"/>
  <c r="C33" i="24" s="1"/>
  <c r="C38" i="24"/>
  <c r="C40" i="24" s="1"/>
  <c r="C41" i="24" s="1"/>
  <c r="C47" i="24"/>
  <c r="C51" i="24"/>
  <c r="C52" i="24" s="1"/>
  <c r="C117" i="24"/>
  <c r="C123" i="24"/>
  <c r="C124" i="24"/>
  <c r="D307" i="36"/>
  <c r="D318" i="36"/>
  <c r="K170" i="36"/>
  <c r="K171" i="36"/>
  <c r="K167" i="36"/>
  <c r="J170" i="36"/>
  <c r="J171" i="36"/>
  <c r="J167" i="36"/>
  <c r="I170" i="36"/>
  <c r="I171" i="36"/>
  <c r="I167" i="36"/>
  <c r="H170" i="36"/>
  <c r="H190" i="36" s="1"/>
  <c r="H171" i="36"/>
  <c r="H167" i="36"/>
  <c r="G170" i="36"/>
  <c r="G171" i="36"/>
  <c r="G167" i="36"/>
  <c r="F170" i="36"/>
  <c r="F171" i="36"/>
  <c r="F167" i="36"/>
  <c r="N167" i="36" s="1"/>
  <c r="E171" i="36"/>
  <c r="E167" i="36"/>
  <c r="D170" i="36"/>
  <c r="D171" i="36"/>
  <c r="D167" i="36"/>
  <c r="L256" i="36"/>
  <c r="K148" i="36"/>
  <c r="I148" i="36"/>
  <c r="L244" i="36" s="1"/>
  <c r="G148" i="36"/>
  <c r="F148" i="36"/>
  <c r="E148" i="36"/>
  <c r="E187" i="36"/>
  <c r="D148" i="36"/>
  <c r="L224" i="36" s="1"/>
  <c r="D187" i="36"/>
  <c r="K151" i="36"/>
  <c r="K190" i="36" s="1"/>
  <c r="J151" i="36"/>
  <c r="J190" i="36" s="1"/>
  <c r="I151" i="36"/>
  <c r="I190" i="36" s="1"/>
  <c r="H151" i="36"/>
  <c r="G151" i="36"/>
  <c r="F151" i="36"/>
  <c r="E151" i="36"/>
  <c r="D151" i="36"/>
  <c r="C164" i="36"/>
  <c r="N164" i="36" s="1"/>
  <c r="C145" i="36"/>
  <c r="C146" i="36"/>
  <c r="C147" i="36"/>
  <c r="C166" i="36"/>
  <c r="N166" i="36" s="1"/>
  <c r="D145" i="36"/>
  <c r="D165" i="36"/>
  <c r="D146" i="36"/>
  <c r="D147" i="36"/>
  <c r="E164" i="36"/>
  <c r="E146" i="36"/>
  <c r="E165" i="36"/>
  <c r="E147" i="36"/>
  <c r="F145" i="36"/>
  <c r="F164" i="36"/>
  <c r="F146" i="36"/>
  <c r="F147" i="36"/>
  <c r="F166" i="36"/>
  <c r="G145" i="36"/>
  <c r="G146" i="36"/>
  <c r="G166" i="36"/>
  <c r="G147" i="36"/>
  <c r="H145" i="36"/>
  <c r="H146" i="36"/>
  <c r="H165" i="36"/>
  <c r="H147" i="36"/>
  <c r="I164" i="36"/>
  <c r="I146" i="36"/>
  <c r="I165" i="36"/>
  <c r="I147" i="36"/>
  <c r="I166" i="36"/>
  <c r="J145" i="36"/>
  <c r="J146" i="36"/>
  <c r="J165" i="36"/>
  <c r="J147" i="36"/>
  <c r="J186" i="36" s="1"/>
  <c r="J166" i="36"/>
  <c r="K145" i="36"/>
  <c r="K144" i="36" s="1"/>
  <c r="K146" i="36"/>
  <c r="K165" i="36"/>
  <c r="K147" i="36"/>
  <c r="L145" i="36"/>
  <c r="L164" i="36"/>
  <c r="L146" i="36"/>
  <c r="L165" i="36"/>
  <c r="L147" i="36"/>
  <c r="L186" i="36" s="1"/>
  <c r="C167" i="36"/>
  <c r="C148" i="36"/>
  <c r="C149" i="36"/>
  <c r="D149" i="36"/>
  <c r="D168" i="36"/>
  <c r="E149" i="36"/>
  <c r="F149" i="36"/>
  <c r="F168" i="36"/>
  <c r="F188" i="36" s="1"/>
  <c r="G149" i="36"/>
  <c r="G168" i="36"/>
  <c r="H149" i="36"/>
  <c r="I149" i="36"/>
  <c r="I188" i="36" s="1"/>
  <c r="I168" i="36"/>
  <c r="J149" i="36"/>
  <c r="J168" i="36"/>
  <c r="K149" i="36"/>
  <c r="C170" i="36"/>
  <c r="C152" i="36"/>
  <c r="C153" i="36"/>
  <c r="C192" i="36" s="1"/>
  <c r="C172" i="36"/>
  <c r="D152" i="36"/>
  <c r="E170" i="36"/>
  <c r="D315" i="36" s="1"/>
  <c r="D155" i="36"/>
  <c r="D194" i="36" s="1"/>
  <c r="D174" i="36"/>
  <c r="E155" i="36"/>
  <c r="E194" i="36" s="1"/>
  <c r="E174" i="36"/>
  <c r="F155" i="36"/>
  <c r="F194" i="36" s="1"/>
  <c r="F174" i="36"/>
  <c r="G155" i="36"/>
  <c r="H155" i="36"/>
  <c r="H174" i="36"/>
  <c r="I155" i="36"/>
  <c r="I194" i="36" s="1"/>
  <c r="I174" i="36"/>
  <c r="J155" i="36"/>
  <c r="J174" i="36"/>
  <c r="K155" i="36"/>
  <c r="K174" i="36"/>
  <c r="D156" i="36"/>
  <c r="D175" i="36"/>
  <c r="D195" i="36" s="1"/>
  <c r="E156" i="36"/>
  <c r="E175" i="36"/>
  <c r="F156" i="36"/>
  <c r="F175" i="36"/>
  <c r="G156" i="36"/>
  <c r="H156" i="36"/>
  <c r="H175" i="36"/>
  <c r="I156" i="36"/>
  <c r="I195" i="36" s="1"/>
  <c r="I175" i="36"/>
  <c r="J156" i="36"/>
  <c r="J175" i="36"/>
  <c r="K156" i="36"/>
  <c r="K195" i="36" s="1"/>
  <c r="K175" i="36"/>
  <c r="D23" i="36"/>
  <c r="D24" i="36"/>
  <c r="D48" i="36"/>
  <c r="D49" i="36"/>
  <c r="E47" i="36"/>
  <c r="E24" i="36"/>
  <c r="E68" i="36" s="1"/>
  <c r="E48" i="36"/>
  <c r="E25" i="36"/>
  <c r="E49" i="36"/>
  <c r="F23" i="36"/>
  <c r="F67" i="36" s="1"/>
  <c r="F47" i="36"/>
  <c r="F24" i="36"/>
  <c r="F48" i="36"/>
  <c r="F25" i="36"/>
  <c r="G47" i="36"/>
  <c r="G24" i="36"/>
  <c r="G48" i="36"/>
  <c r="G68" i="36" s="1"/>
  <c r="G25" i="36"/>
  <c r="G49" i="36"/>
  <c r="H23" i="36"/>
  <c r="H47" i="36"/>
  <c r="H24" i="36"/>
  <c r="H48" i="36"/>
  <c r="H25" i="36"/>
  <c r="I23" i="36"/>
  <c r="I67" i="36" s="1"/>
  <c r="I47" i="36"/>
  <c r="I24" i="36"/>
  <c r="I68" i="36" s="1"/>
  <c r="I48" i="36"/>
  <c r="I25" i="36"/>
  <c r="I49" i="36"/>
  <c r="J23" i="36"/>
  <c r="J67" i="36" s="1"/>
  <c r="J47" i="36"/>
  <c r="J24" i="36"/>
  <c r="J68" i="36" s="1"/>
  <c r="J48" i="36"/>
  <c r="J25" i="36"/>
  <c r="J69" i="36" s="1"/>
  <c r="K23" i="36"/>
  <c r="K47" i="36"/>
  <c r="K67" i="36" s="1"/>
  <c r="K24" i="36"/>
  <c r="K68" i="36"/>
  <c r="K48" i="36"/>
  <c r="K25" i="36"/>
  <c r="K69" i="36" s="1"/>
  <c r="L23" i="36"/>
  <c r="L47" i="36"/>
  <c r="L24" i="36"/>
  <c r="L48" i="36"/>
  <c r="L68" i="36" s="1"/>
  <c r="L25" i="36"/>
  <c r="M25" i="36"/>
  <c r="M69" i="36" s="1"/>
  <c r="M49" i="36"/>
  <c r="D164" i="36"/>
  <c r="D166" i="36"/>
  <c r="F165" i="36"/>
  <c r="F163" i="36" s="1"/>
  <c r="H164" i="36"/>
  <c r="H166" i="36"/>
  <c r="H186" i="36"/>
  <c r="J164" i="36"/>
  <c r="J163" i="36"/>
  <c r="L166" i="36"/>
  <c r="C165" i="36"/>
  <c r="G165" i="36"/>
  <c r="C171" i="36"/>
  <c r="D47" i="36"/>
  <c r="F49" i="36"/>
  <c r="H49" i="36"/>
  <c r="E145" i="36"/>
  <c r="I145" i="36"/>
  <c r="C151" i="36"/>
  <c r="D25" i="36"/>
  <c r="D69" i="36" s="1"/>
  <c r="H54" i="36"/>
  <c r="I54" i="36"/>
  <c r="G117" i="36" s="1"/>
  <c r="C129" i="36" s="1"/>
  <c r="J53" i="36"/>
  <c r="K54" i="36"/>
  <c r="K53" i="36"/>
  <c r="L54" i="36"/>
  <c r="M54" i="36"/>
  <c r="H30" i="36"/>
  <c r="H74" i="36" s="1"/>
  <c r="H29" i="36"/>
  <c r="I30" i="36"/>
  <c r="I29" i="36"/>
  <c r="J30" i="36"/>
  <c r="K30" i="36"/>
  <c r="L30" i="36"/>
  <c r="L29" i="36"/>
  <c r="C24" i="36"/>
  <c r="C48" i="36"/>
  <c r="C25" i="36"/>
  <c r="D29" i="36"/>
  <c r="D73" i="36" s="1"/>
  <c r="D53" i="36"/>
  <c r="E29" i="36"/>
  <c r="E53" i="36"/>
  <c r="F29" i="36"/>
  <c r="F53" i="36"/>
  <c r="F73" i="36"/>
  <c r="G29" i="36"/>
  <c r="G53" i="36"/>
  <c r="I53" i="36"/>
  <c r="I73" i="36"/>
  <c r="K29" i="36"/>
  <c r="C30" i="36"/>
  <c r="C54" i="36"/>
  <c r="D30" i="36"/>
  <c r="D74" i="36" s="1"/>
  <c r="D54" i="36"/>
  <c r="E30" i="36"/>
  <c r="E54" i="36"/>
  <c r="F30" i="36"/>
  <c r="F74" i="36" s="1"/>
  <c r="G30" i="36"/>
  <c r="G54" i="36"/>
  <c r="C55" i="36"/>
  <c r="D31" i="36"/>
  <c r="D75" i="36"/>
  <c r="D55" i="36"/>
  <c r="E31" i="36"/>
  <c r="F31" i="36"/>
  <c r="G31" i="36"/>
  <c r="G55" i="36"/>
  <c r="H31" i="36"/>
  <c r="H55" i="36"/>
  <c r="I31" i="36"/>
  <c r="I55" i="36"/>
  <c r="J31" i="36"/>
  <c r="K31" i="36"/>
  <c r="K55" i="36"/>
  <c r="K75" i="36" s="1"/>
  <c r="L31" i="36"/>
  <c r="L55" i="36"/>
  <c r="C32" i="36"/>
  <c r="C56" i="36"/>
  <c r="D32" i="36"/>
  <c r="D56" i="36"/>
  <c r="E32" i="36"/>
  <c r="F32" i="36"/>
  <c r="F76" i="36" s="1"/>
  <c r="F56" i="36"/>
  <c r="G32" i="36"/>
  <c r="G76" i="36" s="1"/>
  <c r="G56" i="36"/>
  <c r="H32" i="36"/>
  <c r="H76" i="36" s="1"/>
  <c r="H56" i="36"/>
  <c r="I32" i="36"/>
  <c r="I56" i="36"/>
  <c r="I76" i="36"/>
  <c r="J32" i="36"/>
  <c r="J56" i="36"/>
  <c r="J76" i="36" s="1"/>
  <c r="K32" i="36"/>
  <c r="K56" i="36"/>
  <c r="L32" i="36"/>
  <c r="L56" i="36"/>
  <c r="L76" i="36" s="1"/>
  <c r="C33" i="36"/>
  <c r="C57" i="36"/>
  <c r="C77" i="36" s="1"/>
  <c r="D33" i="36"/>
  <c r="E57" i="36"/>
  <c r="F33" i="36"/>
  <c r="F57" i="36"/>
  <c r="F77" i="36" s="1"/>
  <c r="G33" i="36"/>
  <c r="G57" i="36"/>
  <c r="H33" i="36"/>
  <c r="H57" i="36"/>
  <c r="H77" i="36" s="1"/>
  <c r="I33" i="36"/>
  <c r="I57" i="36"/>
  <c r="I77" i="36"/>
  <c r="J33" i="36"/>
  <c r="J57" i="36"/>
  <c r="K33" i="36"/>
  <c r="K57" i="36"/>
  <c r="L33" i="36"/>
  <c r="C34" i="36"/>
  <c r="C58" i="36"/>
  <c r="C78" i="36"/>
  <c r="D34" i="36"/>
  <c r="D58" i="36"/>
  <c r="E34" i="36"/>
  <c r="E58" i="36"/>
  <c r="E78" i="36" s="1"/>
  <c r="F34" i="36"/>
  <c r="F78" i="36" s="1"/>
  <c r="F58" i="36"/>
  <c r="G34" i="36"/>
  <c r="G58" i="36"/>
  <c r="H34" i="36"/>
  <c r="H78" i="36" s="1"/>
  <c r="H58" i="36"/>
  <c r="I34" i="36"/>
  <c r="J34" i="36"/>
  <c r="J58" i="36"/>
  <c r="J78" i="36" s="1"/>
  <c r="K34" i="36"/>
  <c r="K58" i="36"/>
  <c r="L34" i="36"/>
  <c r="L58" i="36"/>
  <c r="L78" i="36" s="1"/>
  <c r="C35" i="36"/>
  <c r="C59" i="36"/>
  <c r="C79" i="36" s="1"/>
  <c r="D35" i="36"/>
  <c r="D59" i="36"/>
  <c r="E35" i="36"/>
  <c r="F35" i="36"/>
  <c r="F59" i="36"/>
  <c r="G35" i="36"/>
  <c r="G79" i="36" s="1"/>
  <c r="G59" i="36"/>
  <c r="H35" i="36"/>
  <c r="I35" i="36"/>
  <c r="I59" i="36"/>
  <c r="J35" i="36"/>
  <c r="J59" i="36"/>
  <c r="J79" i="36" s="1"/>
  <c r="K35" i="36"/>
  <c r="K59" i="36"/>
  <c r="L35" i="36"/>
  <c r="L59" i="36"/>
  <c r="C60" i="36"/>
  <c r="D60" i="36"/>
  <c r="D80" i="36" s="1"/>
  <c r="F60" i="36"/>
  <c r="F80" i="36" s="1"/>
  <c r="G60" i="36"/>
  <c r="H60" i="36"/>
  <c r="H80" i="36" s="1"/>
  <c r="F54" i="36"/>
  <c r="J54" i="36"/>
  <c r="D57" i="36"/>
  <c r="L57" i="36"/>
  <c r="M30" i="36"/>
  <c r="D9" i="36"/>
  <c r="D10" i="36"/>
  <c r="E10" i="36"/>
  <c r="F10" i="36"/>
  <c r="C11" i="36"/>
  <c r="D11" i="36"/>
  <c r="E11" i="36"/>
  <c r="F11" i="36"/>
  <c r="C12" i="36"/>
  <c r="D12" i="36"/>
  <c r="E12" i="36"/>
  <c r="F12" i="36"/>
  <c r="C13" i="36"/>
  <c r="D13" i="36"/>
  <c r="E13" i="36"/>
  <c r="F13" i="36"/>
  <c r="D14" i="36"/>
  <c r="E14" i="36"/>
  <c r="F14" i="36"/>
  <c r="C71" i="28"/>
  <c r="D71" i="28"/>
  <c r="D72" i="28"/>
  <c r="E71" i="28"/>
  <c r="E72" i="28"/>
  <c r="F71" i="28"/>
  <c r="F70" i="28" s="1"/>
  <c r="F72" i="28"/>
  <c r="G71" i="28"/>
  <c r="C73" i="28"/>
  <c r="E73" i="28"/>
  <c r="F73" i="28"/>
  <c r="G73" i="28"/>
  <c r="H73" i="28"/>
  <c r="C74" i="28"/>
  <c r="D74" i="28"/>
  <c r="F74" i="28"/>
  <c r="G74" i="28"/>
  <c r="H74" i="28"/>
  <c r="C77" i="28"/>
  <c r="C76" i="28"/>
  <c r="D76" i="28"/>
  <c r="D75" i="28"/>
  <c r="D77" i="28"/>
  <c r="E76" i="28"/>
  <c r="F76" i="28"/>
  <c r="F77" i="28"/>
  <c r="G76" i="28"/>
  <c r="G77" i="28"/>
  <c r="G75" i="28" s="1"/>
  <c r="G78" i="28" s="1"/>
  <c r="H76" i="28"/>
  <c r="H77" i="28"/>
  <c r="D79" i="28"/>
  <c r="E79" i="28"/>
  <c r="F79" i="28"/>
  <c r="D80" i="28"/>
  <c r="E80" i="28"/>
  <c r="F80" i="28"/>
  <c r="G80" i="28"/>
  <c r="I80" i="28" s="1"/>
  <c r="D20" i="28"/>
  <c r="D21" i="28"/>
  <c r="D22" i="28"/>
  <c r="E20" i="28"/>
  <c r="E21" i="28"/>
  <c r="E22" i="28"/>
  <c r="F20" i="28"/>
  <c r="F21" i="28"/>
  <c r="F22" i="28"/>
  <c r="G20" i="28"/>
  <c r="G21" i="28"/>
  <c r="G22" i="28"/>
  <c r="H22" i="28"/>
  <c r="D8" i="28"/>
  <c r="D9" i="28"/>
  <c r="D10" i="28"/>
  <c r="D11" i="28"/>
  <c r="D12" i="28"/>
  <c r="D13" i="28"/>
  <c r="E9" i="28"/>
  <c r="E10" i="28"/>
  <c r="E11" i="28"/>
  <c r="E12" i="28"/>
  <c r="E13" i="28"/>
  <c r="F10" i="28"/>
  <c r="F11" i="28"/>
  <c r="F12" i="28"/>
  <c r="F13" i="28"/>
  <c r="G9" i="28"/>
  <c r="G10" i="28"/>
  <c r="G11" i="28"/>
  <c r="G12" i="28"/>
  <c r="G13" i="28"/>
  <c r="H8" i="28" s="1"/>
  <c r="H14" i="28" s="1"/>
  <c r="H10" i="28"/>
  <c r="H11" i="28"/>
  <c r="H12" i="28"/>
  <c r="H13" i="28"/>
  <c r="D26" i="28"/>
  <c r="G44" i="28" s="1"/>
  <c r="D27" i="28"/>
  <c r="E26" i="28"/>
  <c r="E27" i="28"/>
  <c r="F26" i="28"/>
  <c r="F27" i="28"/>
  <c r="G26" i="28"/>
  <c r="H27" i="28"/>
  <c r="C48" i="28" s="1"/>
  <c r="D52" i="28" s="1"/>
  <c r="C20" i="82"/>
  <c r="C21" i="28"/>
  <c r="C22" i="28"/>
  <c r="C23" i="82"/>
  <c r="C27" i="28"/>
  <c r="C28" i="28"/>
  <c r="D28" i="28"/>
  <c r="E28" i="28"/>
  <c r="F28" i="28"/>
  <c r="G28" i="28"/>
  <c r="C29" i="28"/>
  <c r="D29" i="28"/>
  <c r="E29" i="28"/>
  <c r="F29" i="28"/>
  <c r="G29" i="28"/>
  <c r="C30" i="28"/>
  <c r="D30" i="28"/>
  <c r="E30" i="28"/>
  <c r="F30" i="28"/>
  <c r="G30" i="28"/>
  <c r="C31" i="28"/>
  <c r="C10" i="28"/>
  <c r="I10" i="28" s="1"/>
  <c r="C11" i="28"/>
  <c r="C12" i="28"/>
  <c r="I12" i="28" s="1"/>
  <c r="B2" i="78"/>
  <c r="E74" i="28"/>
  <c r="E59" i="36"/>
  <c r="E33" i="36"/>
  <c r="I75" i="36"/>
  <c r="E55" i="36"/>
  <c r="H87" i="36"/>
  <c r="B100" i="36" s="1"/>
  <c r="L53" i="36"/>
  <c r="H53" i="36"/>
  <c r="H194" i="36"/>
  <c r="C274" i="36"/>
  <c r="C285" i="36" s="1"/>
  <c r="J148" i="36"/>
  <c r="F45" i="28"/>
  <c r="D55" i="28" s="1"/>
  <c r="C92" i="36"/>
  <c r="C96" i="36" s="1"/>
  <c r="C121" i="36"/>
  <c r="D313" i="36"/>
  <c r="I11" i="36"/>
  <c r="K79" i="36"/>
  <c r="K77" i="36"/>
  <c r="D76" i="36"/>
  <c r="G75" i="36"/>
  <c r="C31" i="36"/>
  <c r="C75" i="36"/>
  <c r="J29" i="36"/>
  <c r="J73" i="36" s="1"/>
  <c r="F118" i="36"/>
  <c r="C128" i="36" s="1"/>
  <c r="H68" i="36"/>
  <c r="F68" i="36"/>
  <c r="F195" i="36"/>
  <c r="E152" i="36"/>
  <c r="F152" i="36"/>
  <c r="G152" i="36"/>
  <c r="G191" i="36" s="1"/>
  <c r="H152" i="36"/>
  <c r="H148" i="36"/>
  <c r="I152" i="36"/>
  <c r="J152" i="36"/>
  <c r="K152" i="36"/>
  <c r="C275" i="36"/>
  <c r="L228" i="36"/>
  <c r="L260" i="36"/>
  <c r="L262" i="36" s="1"/>
  <c r="G27" i="28"/>
  <c r="G80" i="36"/>
  <c r="C80" i="36"/>
  <c r="C68" i="36"/>
  <c r="L67" i="36"/>
  <c r="G23" i="36"/>
  <c r="E23" i="36"/>
  <c r="E67" i="36" s="1"/>
  <c r="J188" i="36"/>
  <c r="K164" i="36"/>
  <c r="G164" i="36"/>
  <c r="G184" i="36" s="1"/>
  <c r="D316" i="36"/>
  <c r="D308" i="36"/>
  <c r="G44" i="82"/>
  <c r="F45" i="82"/>
  <c r="E46" i="82"/>
  <c r="D47" i="82"/>
  <c r="D53" i="82" s="1"/>
  <c r="C48" i="82"/>
  <c r="D52" i="82"/>
  <c r="C56" i="82"/>
  <c r="G79" i="28"/>
  <c r="E77" i="28"/>
  <c r="E60" i="36"/>
  <c r="E80" i="36" s="1"/>
  <c r="I58" i="36"/>
  <c r="E56" i="36"/>
  <c r="E76" i="36" s="1"/>
  <c r="D73" i="28"/>
  <c r="C125" i="36"/>
  <c r="L49" i="36"/>
  <c r="L69" i="36" s="1"/>
  <c r="K49" i="36"/>
  <c r="J49" i="36"/>
  <c r="L237" i="36"/>
  <c r="H168" i="36"/>
  <c r="K168" i="36"/>
  <c r="E168" i="36"/>
  <c r="G174" i="36"/>
  <c r="G194" i="36" s="1"/>
  <c r="G175" i="36"/>
  <c r="G195" i="36" s="1"/>
  <c r="I60" i="9"/>
  <c r="I62" i="9" s="1"/>
  <c r="I55" i="9"/>
  <c r="I64" i="9"/>
  <c r="I69" i="9" s="1"/>
  <c r="G53" i="9"/>
  <c r="I79" i="28"/>
  <c r="C72" i="28"/>
  <c r="H59" i="36"/>
  <c r="F55" i="36"/>
  <c r="J55" i="36"/>
  <c r="I144" i="36"/>
  <c r="E166" i="36"/>
  <c r="E186" i="36" s="1"/>
  <c r="K166" i="36"/>
  <c r="K186" i="36" s="1"/>
  <c r="F9" i="28"/>
  <c r="G72" i="28"/>
  <c r="G70" i="28" s="1"/>
  <c r="C49" i="36"/>
  <c r="M74" i="36"/>
  <c r="C168" i="36"/>
  <c r="I59" i="9"/>
  <c r="I45" i="9"/>
  <c r="I63" i="9"/>
  <c r="I54" i="9"/>
  <c r="G185" i="36"/>
  <c r="C188" i="36"/>
  <c r="E188" i="36"/>
  <c r="K188" i="36"/>
  <c r="K191" i="36"/>
  <c r="H191" i="36"/>
  <c r="F191" i="36"/>
  <c r="J184" i="36"/>
  <c r="C191" i="36"/>
  <c r="F69" i="36"/>
  <c r="D47" i="28"/>
  <c r="D53" i="28" s="1"/>
  <c r="D77" i="36"/>
  <c r="I53" i="9"/>
  <c r="D14" i="21"/>
  <c r="C14" i="21"/>
  <c r="H73" i="60"/>
  <c r="D75" i="60"/>
  <c r="E75" i="60"/>
  <c r="F75" i="60"/>
  <c r="G75" i="60"/>
  <c r="H67" i="60"/>
  <c r="H68" i="60"/>
  <c r="H69" i="60"/>
  <c r="H70" i="60"/>
  <c r="H71" i="60"/>
  <c r="H72" i="60"/>
  <c r="H74" i="60"/>
  <c r="C75" i="60"/>
  <c r="I32" i="60"/>
  <c r="G32" i="60"/>
  <c r="F32" i="60"/>
  <c r="E32" i="60"/>
  <c r="C32" i="60"/>
  <c r="B1" i="126"/>
  <c r="C132" i="24"/>
  <c r="BM10" i="42"/>
  <c r="BN10" i="42"/>
  <c r="BN17" i="42" s="1"/>
  <c r="BN24" i="42" s="1"/>
  <c r="BM14" i="42"/>
  <c r="BN14" i="42"/>
  <c r="BM23" i="42"/>
  <c r="BN23" i="42"/>
  <c r="BF10" i="42"/>
  <c r="BF17" i="42" s="1"/>
  <c r="BF24" i="42" s="1"/>
  <c r="BF14" i="42"/>
  <c r="BF23" i="42"/>
  <c r="BE10" i="42"/>
  <c r="BE14" i="42"/>
  <c r="BE17" i="42" s="1"/>
  <c r="BE24" i="42" s="1"/>
  <c r="BE23" i="42"/>
  <c r="BD10" i="42"/>
  <c r="BD17" i="42" s="1"/>
  <c r="BD14" i="42"/>
  <c r="BD23" i="42"/>
  <c r="BC10" i="42"/>
  <c r="BC14" i="42"/>
  <c r="BC23" i="42"/>
  <c r="BB10" i="42"/>
  <c r="BB14" i="42"/>
  <c r="BB23" i="42"/>
  <c r="BA10" i="42"/>
  <c r="BA14" i="42"/>
  <c r="BA23" i="42"/>
  <c r="AZ10" i="42"/>
  <c r="AZ17" i="42" s="1"/>
  <c r="AZ14" i="42"/>
  <c r="AZ23" i="42"/>
  <c r="AY10" i="42"/>
  <c r="AY17" i="42"/>
  <c r="AY14" i="42"/>
  <c r="AY23" i="42"/>
  <c r="AL10" i="42"/>
  <c r="AL14" i="42"/>
  <c r="AL17" i="42" s="1"/>
  <c r="AL24" i="42" s="1"/>
  <c r="AL23" i="42"/>
  <c r="AK10" i="42"/>
  <c r="AK17" i="42" s="1"/>
  <c r="AK24" i="42" s="1"/>
  <c r="AK14" i="42"/>
  <c r="AK23" i="42"/>
  <c r="AJ10" i="42"/>
  <c r="AJ14" i="42"/>
  <c r="AJ23" i="42"/>
  <c r="AI10" i="42"/>
  <c r="AI17" i="42" s="1"/>
  <c r="AI24" i="42" s="1"/>
  <c r="AI14" i="42"/>
  <c r="AI23" i="42"/>
  <c r="AH10" i="42"/>
  <c r="AH17" i="42"/>
  <c r="AH14" i="42"/>
  <c r="AH23" i="42"/>
  <c r="AG10" i="42"/>
  <c r="AG14" i="42"/>
  <c r="AG17" i="42" s="1"/>
  <c r="AG24" i="42" s="1"/>
  <c r="AG23" i="42"/>
  <c r="AF10" i="42"/>
  <c r="AF14" i="42"/>
  <c r="AF17" i="42"/>
  <c r="AF24" i="42" s="1"/>
  <c r="AF23" i="42"/>
  <c r="AE10" i="42"/>
  <c r="AE17" i="42" s="1"/>
  <c r="AE24" i="42" s="1"/>
  <c r="AE14" i="42"/>
  <c r="AE23" i="42"/>
  <c r="AD10" i="42"/>
  <c r="AD17" i="42" s="1"/>
  <c r="AD24" i="42" s="1"/>
  <c r="AD14" i="42"/>
  <c r="AD23" i="42"/>
  <c r="AC10" i="42"/>
  <c r="AC14" i="42"/>
  <c r="AC23" i="42"/>
  <c r="B2" i="125"/>
  <c r="B48" i="125" s="1"/>
  <c r="B47" i="125" s="1"/>
  <c r="B46" i="125" s="1"/>
  <c r="B45" i="125" s="1"/>
  <c r="B52" i="125"/>
  <c r="B53" i="125" s="1"/>
  <c r="B54" i="125" s="1"/>
  <c r="B55" i="125" s="1"/>
  <c r="B56" i="125" s="1"/>
  <c r="B44" i="125"/>
  <c r="B43" i="125" s="1"/>
  <c r="B1" i="125"/>
  <c r="B1" i="119"/>
  <c r="B2" i="119"/>
  <c r="B1" i="120"/>
  <c r="B2" i="120"/>
  <c r="B1" i="121"/>
  <c r="B2" i="121"/>
  <c r="B1" i="122"/>
  <c r="B2" i="122"/>
  <c r="H19" i="122" s="1"/>
  <c r="G19" i="122" s="1"/>
  <c r="F19" i="122" s="1"/>
  <c r="E19" i="122" s="1"/>
  <c r="D19" i="122" s="1"/>
  <c r="B1" i="123"/>
  <c r="B2" i="123"/>
  <c r="B1" i="124"/>
  <c r="B2" i="124"/>
  <c r="H19" i="124" s="1"/>
  <c r="G19" i="124" s="1"/>
  <c r="F19" i="124" s="1"/>
  <c r="E19" i="124" s="1"/>
  <c r="H7" i="124"/>
  <c r="G7" i="124" s="1"/>
  <c r="F7" i="124" s="1"/>
  <c r="E7" i="124" s="1"/>
  <c r="D7" i="124" s="1"/>
  <c r="D19" i="124"/>
  <c r="E129" i="62"/>
  <c r="D129" i="62"/>
  <c r="C129" i="62"/>
  <c r="G53" i="62"/>
  <c r="F53" i="62"/>
  <c r="C53" i="62"/>
  <c r="G98" i="62"/>
  <c r="D65" i="118"/>
  <c r="C65" i="118"/>
  <c r="B1" i="118"/>
  <c r="F98" i="62"/>
  <c r="E98" i="62"/>
  <c r="B2" i="80"/>
  <c r="M182" i="80"/>
  <c r="L182" i="80" s="1"/>
  <c r="K182" i="80" s="1"/>
  <c r="J182" i="80" s="1"/>
  <c r="I182" i="80" s="1"/>
  <c r="H182" i="80" s="1"/>
  <c r="G182" i="80" s="1"/>
  <c r="F182" i="80" s="1"/>
  <c r="E182" i="80" s="1"/>
  <c r="D182" i="80" s="1"/>
  <c r="B2" i="79"/>
  <c r="B2" i="77"/>
  <c r="B2" i="76"/>
  <c r="B2" i="75"/>
  <c r="L222" i="75"/>
  <c r="K222" i="75" s="1"/>
  <c r="J222" i="75" s="1"/>
  <c r="I222" i="75" s="1"/>
  <c r="H222" i="75" s="1"/>
  <c r="G222" i="75" s="1"/>
  <c r="F222" i="75" s="1"/>
  <c r="E222" i="75" s="1"/>
  <c r="D222" i="75" s="1"/>
  <c r="C222" i="75" s="1"/>
  <c r="B2" i="117"/>
  <c r="A274" i="117" s="1"/>
  <c r="A275" i="117" s="1"/>
  <c r="A276" i="117" s="1"/>
  <c r="A277" i="117" s="1"/>
  <c r="A278" i="117" s="1"/>
  <c r="A279" i="117" s="1"/>
  <c r="A280" i="117" s="1"/>
  <c r="A281" i="117" s="1"/>
  <c r="A282" i="117" s="1"/>
  <c r="A283" i="117" s="1"/>
  <c r="B1" i="117"/>
  <c r="B2" i="110"/>
  <c r="B48" i="110" s="1"/>
  <c r="B1" i="110"/>
  <c r="B2" i="111"/>
  <c r="B1" i="111"/>
  <c r="B2" i="112"/>
  <c r="B48" i="112" s="1"/>
  <c r="H69" i="112"/>
  <c r="G69" i="112" s="1"/>
  <c r="F69" i="112" s="1"/>
  <c r="E69" i="112" s="1"/>
  <c r="D69" i="112" s="1"/>
  <c r="B47" i="112"/>
  <c r="B46" i="112" s="1"/>
  <c r="B45" i="112" s="1"/>
  <c r="B44" i="112" s="1"/>
  <c r="B43" i="112" s="1"/>
  <c r="B52" i="112"/>
  <c r="B53" i="112" s="1"/>
  <c r="B54" i="112" s="1"/>
  <c r="B55" i="112" s="1"/>
  <c r="B56" i="112" s="1"/>
  <c r="B1" i="112"/>
  <c r="B2" i="113"/>
  <c r="B1" i="113"/>
  <c r="B2" i="114"/>
  <c r="B48" i="114" s="1"/>
  <c r="B52" i="114" s="1"/>
  <c r="B53" i="114" s="1"/>
  <c r="B54" i="114" s="1"/>
  <c r="B55" i="114" s="1"/>
  <c r="B56" i="114" s="1"/>
  <c r="B1" i="114"/>
  <c r="B2" i="115"/>
  <c r="B48" i="115"/>
  <c r="B52" i="115" s="1"/>
  <c r="B53" i="115" s="1"/>
  <c r="B54" i="115" s="1"/>
  <c r="B55" i="115" s="1"/>
  <c r="B56" i="115" s="1"/>
  <c r="B1" i="115"/>
  <c r="B2" i="116"/>
  <c r="B48" i="116" s="1"/>
  <c r="B1" i="116"/>
  <c r="B2" i="102"/>
  <c r="B48" i="102" s="1"/>
  <c r="B52" i="102"/>
  <c r="B53" i="102" s="1"/>
  <c r="B1" i="102"/>
  <c r="B2" i="103"/>
  <c r="B1" i="103"/>
  <c r="B2" i="104"/>
  <c r="B48" i="104" s="1"/>
  <c r="B52" i="104" s="1"/>
  <c r="B53" i="104" s="1"/>
  <c r="B1" i="104"/>
  <c r="B2" i="101"/>
  <c r="H7" i="101"/>
  <c r="G7" i="101" s="1"/>
  <c r="F7" i="101" s="1"/>
  <c r="E7" i="101" s="1"/>
  <c r="D7" i="101" s="1"/>
  <c r="B48" i="101"/>
  <c r="B1" i="101"/>
  <c r="B2" i="91"/>
  <c r="B1" i="91"/>
  <c r="B2" i="92"/>
  <c r="H19" i="92" s="1"/>
  <c r="G19" i="92" s="1"/>
  <c r="F19" i="92" s="1"/>
  <c r="E19" i="92" s="1"/>
  <c r="D19" i="92" s="1"/>
  <c r="B1" i="92"/>
  <c r="B2" i="93"/>
  <c r="H7" i="93" s="1"/>
  <c r="G7" i="93"/>
  <c r="F7" i="93" s="1"/>
  <c r="E7" i="93" s="1"/>
  <c r="D7" i="93" s="1"/>
  <c r="B48" i="93"/>
  <c r="B1" i="93"/>
  <c r="B2" i="94"/>
  <c r="B48" i="94" s="1"/>
  <c r="B47" i="94"/>
  <c r="B46" i="94" s="1"/>
  <c r="B45" i="94" s="1"/>
  <c r="B44" i="94" s="1"/>
  <c r="B43" i="94" s="1"/>
  <c r="B1" i="94"/>
  <c r="B2" i="95"/>
  <c r="B1" i="95"/>
  <c r="B2" i="96"/>
  <c r="B1" i="96"/>
  <c r="B2" i="97"/>
  <c r="B1" i="97"/>
  <c r="B2" i="98"/>
  <c r="B1" i="98"/>
  <c r="B2" i="99"/>
  <c r="B1" i="99"/>
  <c r="B2" i="100"/>
  <c r="B1" i="100"/>
  <c r="I80" i="82"/>
  <c r="I79" i="82"/>
  <c r="C75" i="82"/>
  <c r="C78" i="82" s="1"/>
  <c r="I78" i="82" s="1"/>
  <c r="I77" i="82"/>
  <c r="I76" i="82"/>
  <c r="I74" i="82"/>
  <c r="I73" i="82"/>
  <c r="I72" i="82"/>
  <c r="I71" i="82"/>
  <c r="I70" i="82" s="1"/>
  <c r="G70" i="82"/>
  <c r="F70" i="82"/>
  <c r="E70" i="82"/>
  <c r="D70" i="82"/>
  <c r="C70" i="82"/>
  <c r="B2" i="82"/>
  <c r="I30" i="82"/>
  <c r="I29" i="82"/>
  <c r="I28" i="82"/>
  <c r="I27" i="82"/>
  <c r="I22" i="82"/>
  <c r="I21" i="82"/>
  <c r="I12" i="82"/>
  <c r="I11" i="82"/>
  <c r="I10" i="82"/>
  <c r="B1" i="82"/>
  <c r="B2" i="83"/>
  <c r="H7" i="83" s="1"/>
  <c r="B1" i="83"/>
  <c r="B2" i="84"/>
  <c r="B1" i="84"/>
  <c r="B2" i="85"/>
  <c r="B1" i="85"/>
  <c r="B2" i="86"/>
  <c r="H7" i="86" s="1"/>
  <c r="G7" i="86" s="1"/>
  <c r="F7" i="86" s="1"/>
  <c r="E7" i="86" s="1"/>
  <c r="D7" i="86" s="1"/>
  <c r="B1" i="86"/>
  <c r="B2" i="87"/>
  <c r="B1" i="87"/>
  <c r="B2" i="88"/>
  <c r="H69" i="88"/>
  <c r="G69" i="88" s="1"/>
  <c r="F69" i="88" s="1"/>
  <c r="E69" i="88" s="1"/>
  <c r="D69" i="88" s="1"/>
  <c r="B1" i="88"/>
  <c r="B2" i="89"/>
  <c r="B1" i="89"/>
  <c r="B2" i="90"/>
  <c r="B1" i="90"/>
  <c r="B2" i="81"/>
  <c r="H69" i="81"/>
  <c r="G69" i="81" s="1"/>
  <c r="F69" i="81" s="1"/>
  <c r="E69" i="81" s="1"/>
  <c r="D69" i="81" s="1"/>
  <c r="B48" i="81"/>
  <c r="B1" i="81"/>
  <c r="G328" i="75"/>
  <c r="D325" i="75"/>
  <c r="E325" i="75" s="1"/>
  <c r="F325" i="75" s="1"/>
  <c r="G325" i="75" s="1"/>
  <c r="H325" i="75" s="1"/>
  <c r="A307" i="75"/>
  <c r="A308" i="75" s="1"/>
  <c r="A309" i="75" s="1"/>
  <c r="A310" i="75" s="1"/>
  <c r="A311" i="75" s="1"/>
  <c r="A312" i="75" s="1"/>
  <c r="A313" i="75" s="1"/>
  <c r="A314" i="75" s="1"/>
  <c r="A315" i="75" s="1"/>
  <c r="A316" i="75" s="1"/>
  <c r="F294" i="75"/>
  <c r="C291" i="75"/>
  <c r="D291" i="75"/>
  <c r="E291" i="75" s="1"/>
  <c r="F291" i="75" s="1"/>
  <c r="G291" i="75" s="1"/>
  <c r="A259" i="75"/>
  <c r="A255" i="75"/>
  <c r="A251" i="75" s="1"/>
  <c r="A247" i="75" s="1"/>
  <c r="A243" i="75" s="1"/>
  <c r="A239" i="75" s="1"/>
  <c r="A235" i="75" s="1"/>
  <c r="A231" i="75"/>
  <c r="A227" i="75" s="1"/>
  <c r="A223" i="75" s="1"/>
  <c r="M162" i="75"/>
  <c r="L162" i="75" s="1"/>
  <c r="K162" i="75" s="1"/>
  <c r="J162" i="75" s="1"/>
  <c r="I162" i="75" s="1"/>
  <c r="H162" i="75" s="1"/>
  <c r="G162" i="75" s="1"/>
  <c r="F162" i="75" s="1"/>
  <c r="E162" i="75" s="1"/>
  <c r="D162" i="75" s="1"/>
  <c r="M143" i="75"/>
  <c r="L143" i="75" s="1"/>
  <c r="K143" i="75" s="1"/>
  <c r="J143" i="75" s="1"/>
  <c r="I143" i="75" s="1"/>
  <c r="H143" i="75" s="1"/>
  <c r="G143" i="75" s="1"/>
  <c r="F143" i="75" s="1"/>
  <c r="E143" i="75" s="1"/>
  <c r="D143" i="75" s="1"/>
  <c r="A125" i="75"/>
  <c r="A126" i="75"/>
  <c r="A127" i="75" s="1"/>
  <c r="A128" i="75" s="1"/>
  <c r="A129" i="75" s="1"/>
  <c r="A121" i="75"/>
  <c r="A120" i="75" s="1"/>
  <c r="A119" i="75" s="1"/>
  <c r="A118" i="75" s="1"/>
  <c r="A117" i="75" s="1"/>
  <c r="A116" i="75" s="1"/>
  <c r="M66" i="75"/>
  <c r="L66" i="75" s="1"/>
  <c r="K66" i="75" s="1"/>
  <c r="J66" i="75" s="1"/>
  <c r="I66" i="75" s="1"/>
  <c r="H66" i="75" s="1"/>
  <c r="G66" i="75" s="1"/>
  <c r="F66" i="75" s="1"/>
  <c r="E66" i="75" s="1"/>
  <c r="D66" i="75" s="1"/>
  <c r="M46" i="75"/>
  <c r="L46" i="75" s="1"/>
  <c r="K46" i="75" s="1"/>
  <c r="J46" i="75" s="1"/>
  <c r="I46" i="75" s="1"/>
  <c r="H46" i="75" s="1"/>
  <c r="G46" i="75" s="1"/>
  <c r="F46" i="75" s="1"/>
  <c r="E46" i="75" s="1"/>
  <c r="D46" i="75" s="1"/>
  <c r="M22" i="75"/>
  <c r="L22" i="75"/>
  <c r="K22" i="75" s="1"/>
  <c r="J22" i="75" s="1"/>
  <c r="I22" i="75" s="1"/>
  <c r="H22" i="75" s="1"/>
  <c r="G22" i="75" s="1"/>
  <c r="F22" i="75" s="1"/>
  <c r="E22" i="75" s="1"/>
  <c r="D22" i="75" s="1"/>
  <c r="H8" i="75"/>
  <c r="G8" i="75" s="1"/>
  <c r="F8" i="75" s="1"/>
  <c r="E8" i="75" s="1"/>
  <c r="D8" i="75" s="1"/>
  <c r="B1" i="75"/>
  <c r="A96" i="76"/>
  <c r="A97" i="76" s="1"/>
  <c r="A98" i="76" s="1"/>
  <c r="A99" i="76" s="1"/>
  <c r="A100" i="76" s="1"/>
  <c r="B1" i="76"/>
  <c r="A274" i="77"/>
  <c r="A275" i="77" s="1"/>
  <c r="A276" i="77" s="1"/>
  <c r="A277" i="77" s="1"/>
  <c r="A278" i="77"/>
  <c r="A279" i="77" s="1"/>
  <c r="A280" i="77" s="1"/>
  <c r="A281" i="77" s="1"/>
  <c r="A282" i="77" s="1"/>
  <c r="A283" i="77" s="1"/>
  <c r="M143" i="77"/>
  <c r="L143" i="77" s="1"/>
  <c r="K143" i="77"/>
  <c r="J143" i="77" s="1"/>
  <c r="I143" i="77" s="1"/>
  <c r="H143" i="77" s="1"/>
  <c r="G143" i="77" s="1"/>
  <c r="F143" i="77" s="1"/>
  <c r="E143" i="77" s="1"/>
  <c r="D143" i="77" s="1"/>
  <c r="A96" i="77"/>
  <c r="A97" i="77" s="1"/>
  <c r="A98" i="77" s="1"/>
  <c r="A99" i="77" s="1"/>
  <c r="A100" i="77" s="1"/>
  <c r="M46" i="77"/>
  <c r="L46" i="77" s="1"/>
  <c r="K46" i="77" s="1"/>
  <c r="J46" i="77"/>
  <c r="I46" i="77" s="1"/>
  <c r="H46" i="77" s="1"/>
  <c r="G46" i="77" s="1"/>
  <c r="F46" i="77" s="1"/>
  <c r="E46" i="77" s="1"/>
  <c r="D46" i="77" s="1"/>
  <c r="B1" i="77"/>
  <c r="D325" i="78"/>
  <c r="E325" i="78" s="1"/>
  <c r="F325" i="78" s="1"/>
  <c r="G325" i="78" s="1"/>
  <c r="H325" i="78"/>
  <c r="A274" i="78"/>
  <c r="A275" i="78" s="1"/>
  <c r="A276" i="78" s="1"/>
  <c r="A277" i="78" s="1"/>
  <c r="A278" i="78" s="1"/>
  <c r="A279" i="78" s="1"/>
  <c r="A280" i="78" s="1"/>
  <c r="A281" i="78" s="1"/>
  <c r="A282" i="78" s="1"/>
  <c r="A283" i="78" s="1"/>
  <c r="L222" i="78"/>
  <c r="K222" i="78" s="1"/>
  <c r="J222" i="78" s="1"/>
  <c r="I222" i="78" s="1"/>
  <c r="H222" i="78" s="1"/>
  <c r="G222" i="78" s="1"/>
  <c r="F222" i="78" s="1"/>
  <c r="E222" i="78" s="1"/>
  <c r="D222" i="78" s="1"/>
  <c r="C222" i="78" s="1"/>
  <c r="M143" i="78"/>
  <c r="L143" i="78" s="1"/>
  <c r="K143" i="78" s="1"/>
  <c r="J143" i="78" s="1"/>
  <c r="I143" i="78"/>
  <c r="H143" i="78" s="1"/>
  <c r="G143" i="78" s="1"/>
  <c r="F143" i="78" s="1"/>
  <c r="E143" i="78" s="1"/>
  <c r="D143" i="78" s="1"/>
  <c r="M66" i="78"/>
  <c r="L66" i="78" s="1"/>
  <c r="K66" i="78" s="1"/>
  <c r="J66" i="78" s="1"/>
  <c r="I66" i="78"/>
  <c r="H66" i="78" s="1"/>
  <c r="G66" i="78" s="1"/>
  <c r="F66" i="78" s="1"/>
  <c r="E66" i="78"/>
  <c r="D66" i="78" s="1"/>
  <c r="M22" i="78"/>
  <c r="L22" i="78" s="1"/>
  <c r="K22" i="78" s="1"/>
  <c r="J22" i="78" s="1"/>
  <c r="I22" i="78" s="1"/>
  <c r="H22" i="78" s="1"/>
  <c r="G22" i="78" s="1"/>
  <c r="F22" i="78" s="1"/>
  <c r="E22" i="78" s="1"/>
  <c r="D22" i="78" s="1"/>
  <c r="B1" i="78"/>
  <c r="D325" i="79"/>
  <c r="E325" i="79"/>
  <c r="F325" i="79" s="1"/>
  <c r="G325" i="79" s="1"/>
  <c r="H325" i="79" s="1"/>
  <c r="C291" i="79"/>
  <c r="D291" i="79"/>
  <c r="E291" i="79" s="1"/>
  <c r="F291" i="79" s="1"/>
  <c r="G291" i="79" s="1"/>
  <c r="A259" i="79"/>
  <c r="A255" i="79" s="1"/>
  <c r="A251" i="79" s="1"/>
  <c r="A247" i="79" s="1"/>
  <c r="A243" i="79" s="1"/>
  <c r="A239" i="79" s="1"/>
  <c r="A235" i="79" s="1"/>
  <c r="A231" i="79" s="1"/>
  <c r="A227" i="79" s="1"/>
  <c r="A223" i="79" s="1"/>
  <c r="L222" i="79"/>
  <c r="K222" i="79"/>
  <c r="J222" i="79" s="1"/>
  <c r="I222" i="79" s="1"/>
  <c r="H222" i="79" s="1"/>
  <c r="G222" i="79" s="1"/>
  <c r="F222" i="79" s="1"/>
  <c r="E222" i="79" s="1"/>
  <c r="D222" i="79" s="1"/>
  <c r="C222" i="79" s="1"/>
  <c r="M143" i="79"/>
  <c r="L143" i="79" s="1"/>
  <c r="K143" i="79" s="1"/>
  <c r="J143" i="79" s="1"/>
  <c r="I143" i="79" s="1"/>
  <c r="H143" i="79" s="1"/>
  <c r="G143" i="79" s="1"/>
  <c r="F143" i="79" s="1"/>
  <c r="E143" i="79" s="1"/>
  <c r="D143" i="79" s="1"/>
  <c r="A125" i="79"/>
  <c r="A126" i="79" s="1"/>
  <c r="A127" i="79" s="1"/>
  <c r="A128" i="79"/>
  <c r="A129" i="79" s="1"/>
  <c r="A121" i="79"/>
  <c r="A120" i="79" s="1"/>
  <c r="A119" i="79" s="1"/>
  <c r="A118" i="79" s="1"/>
  <c r="A117" i="79" s="1"/>
  <c r="A116" i="79" s="1"/>
  <c r="A96" i="79"/>
  <c r="A97" i="79" s="1"/>
  <c r="A98" i="79" s="1"/>
  <c r="A99" i="79" s="1"/>
  <c r="A100" i="79" s="1"/>
  <c r="A92" i="79"/>
  <c r="A91" i="79"/>
  <c r="A90" i="79" s="1"/>
  <c r="A89" i="79" s="1"/>
  <c r="A88" i="79" s="1"/>
  <c r="A87" i="79" s="1"/>
  <c r="M66" i="79"/>
  <c r="L66" i="79" s="1"/>
  <c r="K66" i="79" s="1"/>
  <c r="J66" i="79" s="1"/>
  <c r="I66" i="79" s="1"/>
  <c r="H66" i="79" s="1"/>
  <c r="G66" i="79" s="1"/>
  <c r="F66" i="79" s="1"/>
  <c r="E66" i="79" s="1"/>
  <c r="D66" i="79" s="1"/>
  <c r="M46" i="79"/>
  <c r="L46" i="79" s="1"/>
  <c r="K46" i="79" s="1"/>
  <c r="J46" i="79"/>
  <c r="I46" i="79" s="1"/>
  <c r="H46" i="79" s="1"/>
  <c r="G46" i="79" s="1"/>
  <c r="F46" i="79" s="1"/>
  <c r="E46" i="79" s="1"/>
  <c r="D46" i="79" s="1"/>
  <c r="H8" i="79"/>
  <c r="G8" i="79" s="1"/>
  <c r="F8" i="79" s="1"/>
  <c r="E8" i="79" s="1"/>
  <c r="D8" i="79" s="1"/>
  <c r="B1" i="79"/>
  <c r="M162" i="80"/>
  <c r="L162" i="80"/>
  <c r="K162" i="80" s="1"/>
  <c r="J162" i="80" s="1"/>
  <c r="I162" i="80" s="1"/>
  <c r="H162" i="80" s="1"/>
  <c r="G162" i="80" s="1"/>
  <c r="F162" i="80" s="1"/>
  <c r="E162" i="80" s="1"/>
  <c r="D162" i="80" s="1"/>
  <c r="B1" i="80"/>
  <c r="H70" i="53"/>
  <c r="H69" i="53"/>
  <c r="H68" i="53"/>
  <c r="H67" i="53"/>
  <c r="E75" i="53"/>
  <c r="F75" i="53"/>
  <c r="D75" i="53"/>
  <c r="H66" i="53"/>
  <c r="H64" i="53" s="1"/>
  <c r="B1" i="20"/>
  <c r="B1" i="22"/>
  <c r="B1" i="21"/>
  <c r="B1" i="67"/>
  <c r="B1" i="66"/>
  <c r="B2" i="65"/>
  <c r="B1" i="65"/>
  <c r="B1" i="63"/>
  <c r="B1" i="60"/>
  <c r="C1" i="53"/>
  <c r="B1" i="50"/>
  <c r="B1" i="49"/>
  <c r="B1" i="47"/>
  <c r="B1" i="46"/>
  <c r="B1" i="44"/>
  <c r="B1" i="42"/>
  <c r="B1" i="36"/>
  <c r="B1" i="31"/>
  <c r="B1" i="28"/>
  <c r="B1" i="24"/>
  <c r="B1" i="23"/>
  <c r="B1" i="4"/>
  <c r="B1" i="6"/>
  <c r="B1" i="11"/>
  <c r="B1" i="12"/>
  <c r="B1" i="2"/>
  <c r="B2" i="20"/>
  <c r="B2" i="22"/>
  <c r="B2" i="66"/>
  <c r="B2" i="49"/>
  <c r="B2" i="44"/>
  <c r="B2" i="42"/>
  <c r="B2" i="36"/>
  <c r="C291" i="36" s="1"/>
  <c r="D291" i="36" s="1"/>
  <c r="E291" i="36" s="1"/>
  <c r="F291" i="36" s="1"/>
  <c r="G291" i="36" s="1"/>
  <c r="D325" i="36"/>
  <c r="E325" i="36" s="1"/>
  <c r="F325" i="36" s="1"/>
  <c r="G325" i="36" s="1"/>
  <c r="H325" i="36" s="1"/>
  <c r="B2" i="31"/>
  <c r="B2" i="28"/>
  <c r="H7" i="28" s="1"/>
  <c r="B48" i="28"/>
  <c r="B2" i="24"/>
  <c r="B4" i="23"/>
  <c r="B2" i="6"/>
  <c r="G62" i="11"/>
  <c r="D22" i="72"/>
  <c r="E22" i="72"/>
  <c r="F22" i="72"/>
  <c r="G22" i="72"/>
  <c r="H22" i="72"/>
  <c r="I22" i="72"/>
  <c r="J22" i="72"/>
  <c r="K22" i="72"/>
  <c r="L22" i="72"/>
  <c r="M22" i="72"/>
  <c r="C22" i="72"/>
  <c r="D22" i="18"/>
  <c r="E22" i="18"/>
  <c r="F22" i="18"/>
  <c r="G22" i="18"/>
  <c r="H22" i="18"/>
  <c r="I22" i="18"/>
  <c r="J22" i="18"/>
  <c r="K22" i="18"/>
  <c r="L22" i="18"/>
  <c r="M22" i="18"/>
  <c r="C22" i="18"/>
  <c r="E8" i="19"/>
  <c r="E9" i="19"/>
  <c r="C10" i="19"/>
  <c r="D10" i="19"/>
  <c r="E11" i="19"/>
  <c r="E12" i="19"/>
  <c r="C13" i="19"/>
  <c r="D13" i="19"/>
  <c r="D14" i="19" s="1"/>
  <c r="E7" i="19"/>
  <c r="D18" i="20"/>
  <c r="D20" i="20" s="1"/>
  <c r="E18" i="20"/>
  <c r="E20" i="20" s="1"/>
  <c r="F18" i="20"/>
  <c r="F20" i="20" s="1"/>
  <c r="C18" i="20"/>
  <c r="C20" i="20" s="1"/>
  <c r="D13" i="22"/>
  <c r="D18" i="22"/>
  <c r="E13" i="22"/>
  <c r="E18" i="22"/>
  <c r="F10" i="22"/>
  <c r="F13" i="22" s="1"/>
  <c r="F11" i="22"/>
  <c r="F12" i="22"/>
  <c r="F15" i="22"/>
  <c r="F16" i="22"/>
  <c r="F17" i="22"/>
  <c r="G13" i="22"/>
  <c r="G18" i="22"/>
  <c r="G19" i="22" s="1"/>
  <c r="H13" i="22"/>
  <c r="H18" i="22"/>
  <c r="I13" i="22"/>
  <c r="I19" i="22" s="1"/>
  <c r="I18" i="22"/>
  <c r="J10" i="22"/>
  <c r="J11" i="22"/>
  <c r="J12" i="22"/>
  <c r="J15" i="22"/>
  <c r="J16" i="22"/>
  <c r="J17" i="22"/>
  <c r="C13" i="22"/>
  <c r="C19" i="22" s="1"/>
  <c r="C18" i="22"/>
  <c r="E28" i="67"/>
  <c r="D28" i="67"/>
  <c r="E17" i="67"/>
  <c r="E16" i="67"/>
  <c r="E12" i="67"/>
  <c r="E13" i="67"/>
  <c r="E14" i="67"/>
  <c r="E15" i="67"/>
  <c r="E18" i="67"/>
  <c r="E11" i="67"/>
  <c r="D19" i="67"/>
  <c r="C19" i="67"/>
  <c r="J7" i="66"/>
  <c r="J8" i="66"/>
  <c r="J9" i="66"/>
  <c r="J10" i="66"/>
  <c r="J11" i="66"/>
  <c r="J12" i="66"/>
  <c r="J13" i="66"/>
  <c r="J15" i="66"/>
  <c r="J16" i="66"/>
  <c r="J20" i="66" s="1"/>
  <c r="J17" i="66"/>
  <c r="J18" i="66"/>
  <c r="J19" i="66"/>
  <c r="F19" i="66"/>
  <c r="F18" i="66"/>
  <c r="F17" i="66"/>
  <c r="F16" i="66"/>
  <c r="F15" i="66"/>
  <c r="F20" i="66" s="1"/>
  <c r="F8" i="66"/>
  <c r="F9" i="66"/>
  <c r="F10" i="66"/>
  <c r="F11" i="66"/>
  <c r="F12" i="66"/>
  <c r="F13" i="66"/>
  <c r="F7" i="66"/>
  <c r="D20" i="66"/>
  <c r="E20" i="66"/>
  <c r="G20" i="66"/>
  <c r="H20" i="66"/>
  <c r="I20" i="66"/>
  <c r="K20" i="66"/>
  <c r="D14" i="66"/>
  <c r="E14" i="66"/>
  <c r="E21" i="66" s="1"/>
  <c r="G14" i="66"/>
  <c r="G21" i="66" s="1"/>
  <c r="H14" i="66"/>
  <c r="H21" i="66" s="1"/>
  <c r="I14" i="66"/>
  <c r="K14" i="66"/>
  <c r="K21" i="66" s="1"/>
  <c r="C14" i="66"/>
  <c r="C21" i="66" s="1"/>
  <c r="C20" i="66"/>
  <c r="R10" i="2"/>
  <c r="R9" i="2" s="1"/>
  <c r="R18" i="2" s="1"/>
  <c r="S10" i="2"/>
  <c r="S9" i="2" s="1"/>
  <c r="S18" i="2" s="1"/>
  <c r="S23" i="2" s="1"/>
  <c r="T10" i="2"/>
  <c r="T9" i="2" s="1"/>
  <c r="T18" i="2" s="1"/>
  <c r="U10" i="2"/>
  <c r="U9" i="2" s="1"/>
  <c r="U18" i="2" s="1"/>
  <c r="U23" i="2" s="1"/>
  <c r="U36" i="2" s="1"/>
  <c r="V10" i="2"/>
  <c r="V9" i="2" s="1"/>
  <c r="V18" i="2" s="1"/>
  <c r="R22" i="2"/>
  <c r="S22" i="2"/>
  <c r="T22" i="2"/>
  <c r="U22" i="2"/>
  <c r="V22" i="2"/>
  <c r="R25" i="2"/>
  <c r="R28" i="2"/>
  <c r="S25" i="2"/>
  <c r="T25" i="2"/>
  <c r="T28" i="2" s="1"/>
  <c r="U25" i="2"/>
  <c r="V25" i="2"/>
  <c r="V28" i="2" s="1"/>
  <c r="S28" i="2"/>
  <c r="U28" i="2"/>
  <c r="R33" i="2"/>
  <c r="S33" i="2"/>
  <c r="T33" i="2"/>
  <c r="U33" i="2"/>
  <c r="V33" i="2"/>
  <c r="N10" i="2"/>
  <c r="N9" i="2" s="1"/>
  <c r="N18" i="2" s="1"/>
  <c r="N22" i="2"/>
  <c r="O10" i="2"/>
  <c r="O9" i="2"/>
  <c r="O18" i="2" s="1"/>
  <c r="O23" i="2" s="1"/>
  <c r="O22" i="2"/>
  <c r="P10" i="2"/>
  <c r="P9" i="2"/>
  <c r="P18" i="2" s="1"/>
  <c r="P23" i="2" s="1"/>
  <c r="P22" i="2"/>
  <c r="Q10" i="2"/>
  <c r="Q9" i="2" s="1"/>
  <c r="Q18" i="2" s="1"/>
  <c r="Q22" i="2"/>
  <c r="N25" i="2"/>
  <c r="O25" i="2"/>
  <c r="P25" i="2"/>
  <c r="Q25" i="2"/>
  <c r="N28" i="2"/>
  <c r="O28" i="2"/>
  <c r="P28" i="2"/>
  <c r="Q28" i="2"/>
  <c r="N33" i="2"/>
  <c r="O33" i="2"/>
  <c r="P33" i="2"/>
  <c r="Q33" i="2"/>
  <c r="D38" i="53"/>
  <c r="D45" i="53"/>
  <c r="D52" i="53" s="1"/>
  <c r="AJ31" i="53"/>
  <c r="E31" i="53"/>
  <c r="E32" i="53" s="1"/>
  <c r="AK23" i="53"/>
  <c r="AK22" i="53"/>
  <c r="AK21" i="53"/>
  <c r="AK20" i="53"/>
  <c r="AK19" i="53" s="1"/>
  <c r="AK18" i="53"/>
  <c r="AK17" i="53"/>
  <c r="AK16" i="53"/>
  <c r="AK15" i="53"/>
  <c r="AK14" i="53"/>
  <c r="AK13" i="53"/>
  <c r="AK12" i="53"/>
  <c r="AK11" i="53"/>
  <c r="AK10" i="53"/>
  <c r="AK9" i="53"/>
  <c r="AK7" i="53"/>
  <c r="AK6" i="53"/>
  <c r="E19" i="53"/>
  <c r="E8" i="53"/>
  <c r="E24" i="53" s="1"/>
  <c r="H63" i="60"/>
  <c r="G63" i="60"/>
  <c r="F63" i="60"/>
  <c r="E63" i="60"/>
  <c r="D63" i="60"/>
  <c r="C63" i="60"/>
  <c r="G17" i="60"/>
  <c r="F17" i="60"/>
  <c r="G37" i="60"/>
  <c r="F37" i="60"/>
  <c r="G41" i="60"/>
  <c r="F41" i="60"/>
  <c r="G44" i="60"/>
  <c r="F44" i="60"/>
  <c r="H44" i="60" s="1"/>
  <c r="G47" i="60"/>
  <c r="F47" i="60"/>
  <c r="I17" i="60"/>
  <c r="I23" i="60"/>
  <c r="I37" i="60"/>
  <c r="I41" i="60"/>
  <c r="I44" i="60"/>
  <c r="I47" i="60"/>
  <c r="G23" i="60"/>
  <c r="F23" i="60"/>
  <c r="E17" i="60"/>
  <c r="E23" i="60"/>
  <c r="E37" i="60"/>
  <c r="E41" i="60"/>
  <c r="E44" i="60"/>
  <c r="E47" i="60"/>
  <c r="C17" i="60"/>
  <c r="C23" i="60"/>
  <c r="C37" i="60"/>
  <c r="C41" i="60"/>
  <c r="C44" i="60"/>
  <c r="C47" i="60"/>
  <c r="F24" i="49"/>
  <c r="F25" i="49" s="1"/>
  <c r="F23" i="49"/>
  <c r="E12" i="49"/>
  <c r="E26" i="49" s="1"/>
  <c r="E22" i="49"/>
  <c r="E25" i="49"/>
  <c r="F6" i="49"/>
  <c r="F7" i="49"/>
  <c r="F8" i="49"/>
  <c r="F9" i="49"/>
  <c r="F10" i="49"/>
  <c r="F12" i="49" s="1"/>
  <c r="F11" i="49"/>
  <c r="F13" i="49"/>
  <c r="F14" i="49"/>
  <c r="F15" i="49"/>
  <c r="F16" i="49"/>
  <c r="F17" i="49"/>
  <c r="F18" i="49"/>
  <c r="F19" i="49"/>
  <c r="F20" i="49"/>
  <c r="F21" i="49"/>
  <c r="D12" i="49"/>
  <c r="D22" i="49"/>
  <c r="D25" i="49"/>
  <c r="C12" i="49"/>
  <c r="C26" i="49" s="1"/>
  <c r="C22" i="49"/>
  <c r="F26" i="46"/>
  <c r="G26" i="46"/>
  <c r="H26" i="46"/>
  <c r="I26" i="46"/>
  <c r="E26" i="46"/>
  <c r="H112" i="6"/>
  <c r="H113" i="6"/>
  <c r="H114" i="6"/>
  <c r="H115" i="6"/>
  <c r="H116" i="6"/>
  <c r="H117" i="6"/>
  <c r="H111" i="6"/>
  <c r="D118" i="6"/>
  <c r="E118" i="6"/>
  <c r="F118" i="6"/>
  <c r="G118" i="6"/>
  <c r="C118" i="6"/>
  <c r="D105" i="6"/>
  <c r="E105" i="6"/>
  <c r="F105" i="6"/>
  <c r="G105" i="6"/>
  <c r="H105" i="6"/>
  <c r="C105" i="6"/>
  <c r="D27" i="6"/>
  <c r="D43" i="6"/>
  <c r="D36" i="6"/>
  <c r="J12" i="6"/>
  <c r="J18" i="6"/>
  <c r="J27" i="6"/>
  <c r="J32" i="6"/>
  <c r="J36" i="6"/>
  <c r="J39" i="6"/>
  <c r="J42" i="6"/>
  <c r="I12" i="6"/>
  <c r="I18" i="6"/>
  <c r="I27" i="6"/>
  <c r="I32" i="6"/>
  <c r="I36" i="6"/>
  <c r="I39" i="6"/>
  <c r="I42" i="6"/>
  <c r="G12" i="6"/>
  <c r="H12" i="6" s="1"/>
  <c r="F12" i="6"/>
  <c r="G27" i="6"/>
  <c r="F27" i="6"/>
  <c r="G32" i="6"/>
  <c r="H32" i="6" s="1"/>
  <c r="F32" i="6"/>
  <c r="G36" i="6"/>
  <c r="F36" i="6"/>
  <c r="G39" i="6"/>
  <c r="F39" i="6"/>
  <c r="G42" i="6"/>
  <c r="F42" i="6"/>
  <c r="G18" i="6"/>
  <c r="F18" i="6"/>
  <c r="E12" i="6"/>
  <c r="E18" i="6"/>
  <c r="E27" i="6"/>
  <c r="E32" i="6"/>
  <c r="E36" i="6"/>
  <c r="E39" i="6"/>
  <c r="E42" i="6"/>
  <c r="C12" i="6"/>
  <c r="C18" i="6"/>
  <c r="C27" i="6"/>
  <c r="C32" i="6"/>
  <c r="C36" i="6"/>
  <c r="C43" i="6" s="1"/>
  <c r="C39" i="6"/>
  <c r="C42" i="6"/>
  <c r="D10" i="11"/>
  <c r="D14" i="11"/>
  <c r="D18" i="11"/>
  <c r="D22" i="11"/>
  <c r="D25" i="11"/>
  <c r="D35" i="11"/>
  <c r="D48" i="11"/>
  <c r="D55" i="11"/>
  <c r="D54" i="11" s="1"/>
  <c r="D47" i="11" s="1"/>
  <c r="D63" i="11"/>
  <c r="D67" i="11"/>
  <c r="D71" i="11"/>
  <c r="D78" i="11"/>
  <c r="D83" i="11"/>
  <c r="D91" i="11"/>
  <c r="D95" i="11"/>
  <c r="E10" i="11"/>
  <c r="E14" i="11"/>
  <c r="E18" i="11"/>
  <c r="E22" i="11"/>
  <c r="E25" i="11"/>
  <c r="E35" i="11"/>
  <c r="E48" i="11"/>
  <c r="E55" i="11"/>
  <c r="E54" i="11" s="1"/>
  <c r="E63" i="11"/>
  <c r="E67" i="11"/>
  <c r="E71" i="11"/>
  <c r="E78" i="11"/>
  <c r="E83" i="11"/>
  <c r="E91" i="11"/>
  <c r="E95" i="11"/>
  <c r="F10" i="11"/>
  <c r="F14" i="11"/>
  <c r="F18" i="11"/>
  <c r="F22" i="11"/>
  <c r="F25" i="11"/>
  <c r="F35" i="11"/>
  <c r="F48" i="11"/>
  <c r="F55" i="11"/>
  <c r="F54" i="11" s="1"/>
  <c r="F63" i="11"/>
  <c r="F67" i="11"/>
  <c r="F71" i="11"/>
  <c r="F78" i="11"/>
  <c r="F83" i="11"/>
  <c r="F91" i="11"/>
  <c r="F95" i="11"/>
  <c r="G11" i="11"/>
  <c r="G12" i="11"/>
  <c r="G13" i="11"/>
  <c r="G15" i="11"/>
  <c r="G16" i="11"/>
  <c r="G14" i="11" s="1"/>
  <c r="G17" i="11"/>
  <c r="G19" i="11"/>
  <c r="G20" i="11"/>
  <c r="G21" i="11"/>
  <c r="G23" i="11"/>
  <c r="G24" i="11"/>
  <c r="G22" i="11" s="1"/>
  <c r="G26" i="11"/>
  <c r="G27" i="11"/>
  <c r="G28" i="11"/>
  <c r="G29" i="11"/>
  <c r="G30" i="11"/>
  <c r="G31" i="11"/>
  <c r="G32" i="11"/>
  <c r="G33" i="11"/>
  <c r="G34" i="11"/>
  <c r="G36" i="11"/>
  <c r="G37" i="11"/>
  <c r="G38" i="11"/>
  <c r="G35" i="11" s="1"/>
  <c r="G49" i="11"/>
  <c r="G50" i="11"/>
  <c r="G51" i="11"/>
  <c r="G52" i="11"/>
  <c r="G53" i="11"/>
  <c r="G56" i="11"/>
  <c r="G57" i="11"/>
  <c r="G58" i="11"/>
  <c r="G59" i="11"/>
  <c r="G60" i="11"/>
  <c r="G61" i="11"/>
  <c r="G64" i="11"/>
  <c r="G65" i="11"/>
  <c r="G66" i="11"/>
  <c r="G68" i="11"/>
  <c r="G69" i="11"/>
  <c r="G70" i="11"/>
  <c r="G72" i="11"/>
  <c r="G73" i="11"/>
  <c r="G74" i="11"/>
  <c r="G75" i="11"/>
  <c r="G76" i="11"/>
  <c r="G77" i="11"/>
  <c r="G79" i="11"/>
  <c r="G80" i="11"/>
  <c r="G81" i="11"/>
  <c r="G82" i="11"/>
  <c r="G84" i="11"/>
  <c r="G85" i="11"/>
  <c r="G86" i="11"/>
  <c r="G87" i="11"/>
  <c r="G88" i="11"/>
  <c r="G89" i="11"/>
  <c r="G90" i="11"/>
  <c r="G92" i="11"/>
  <c r="G93" i="11"/>
  <c r="G94" i="11"/>
  <c r="G96" i="11"/>
  <c r="G95" i="11" s="1"/>
  <c r="G97" i="11"/>
  <c r="C10" i="11"/>
  <c r="C14" i="11"/>
  <c r="C18" i="11"/>
  <c r="C22" i="11"/>
  <c r="C25" i="11"/>
  <c r="C35" i="11"/>
  <c r="C48" i="11"/>
  <c r="C55" i="11"/>
  <c r="C54" i="11" s="1"/>
  <c r="C63" i="11"/>
  <c r="C67" i="11"/>
  <c r="C71" i="11"/>
  <c r="C78" i="11"/>
  <c r="C83" i="11"/>
  <c r="C91" i="11"/>
  <c r="C95" i="11"/>
  <c r="H19" i="28"/>
  <c r="G19" i="28"/>
  <c r="F19" i="28" s="1"/>
  <c r="E19" i="28" s="1"/>
  <c r="D19" i="28" s="1"/>
  <c r="H7" i="81"/>
  <c r="G7" i="81"/>
  <c r="F7" i="81" s="1"/>
  <c r="E7" i="81" s="1"/>
  <c r="D7" i="81" s="1"/>
  <c r="H7" i="87"/>
  <c r="G7" i="87" s="1"/>
  <c r="F7" i="87" s="1"/>
  <c r="E7" i="87" s="1"/>
  <c r="D7" i="87" s="1"/>
  <c r="H7" i="85"/>
  <c r="G7" i="85" s="1"/>
  <c r="F7" i="85" s="1"/>
  <c r="E7" i="85" s="1"/>
  <c r="D7" i="85" s="1"/>
  <c r="G7" i="83"/>
  <c r="F7" i="83" s="1"/>
  <c r="E7" i="83" s="1"/>
  <c r="D7" i="83" s="1"/>
  <c r="AJ32" i="53"/>
  <c r="AK32" i="53"/>
  <c r="G7" i="28"/>
  <c r="F7" i="28" s="1"/>
  <c r="E7" i="28" s="1"/>
  <c r="D7" i="28" s="1"/>
  <c r="L222" i="36"/>
  <c r="K222" i="36"/>
  <c r="J222" i="36" s="1"/>
  <c r="I222" i="36" s="1"/>
  <c r="H222" i="36" s="1"/>
  <c r="G222" i="36" s="1"/>
  <c r="F222" i="36" s="1"/>
  <c r="E222" i="36" s="1"/>
  <c r="D222" i="36" s="1"/>
  <c r="C222" i="36" s="1"/>
  <c r="B52" i="110"/>
  <c r="B53" i="110" s="1"/>
  <c r="B54" i="110" s="1"/>
  <c r="B55" i="110" s="1"/>
  <c r="B56" i="110" s="1"/>
  <c r="B47" i="110"/>
  <c r="B46" i="110" s="1"/>
  <c r="B45" i="110" s="1"/>
  <c r="B44" i="110" s="1"/>
  <c r="B43" i="110" s="1"/>
  <c r="C291" i="117"/>
  <c r="D291" i="117"/>
  <c r="E291" i="117" s="1"/>
  <c r="F291" i="117" s="1"/>
  <c r="G291" i="117" s="1"/>
  <c r="H7" i="120"/>
  <c r="G7" i="120" s="1"/>
  <c r="F7" i="120" s="1"/>
  <c r="E7" i="120" s="1"/>
  <c r="D7" i="120" s="1"/>
  <c r="B48" i="120"/>
  <c r="B47" i="120" s="1"/>
  <c r="B46" i="120" s="1"/>
  <c r="B45" i="120" s="1"/>
  <c r="B44" i="120" s="1"/>
  <c r="B43" i="120" s="1"/>
  <c r="H19" i="81"/>
  <c r="G19" i="81" s="1"/>
  <c r="F19" i="81" s="1"/>
  <c r="E19" i="81" s="1"/>
  <c r="D19" i="81" s="1"/>
  <c r="H19" i="87"/>
  <c r="G19" i="87" s="1"/>
  <c r="F19" i="87" s="1"/>
  <c r="E19" i="87" s="1"/>
  <c r="D19" i="87" s="1"/>
  <c r="H19" i="85"/>
  <c r="G19" i="85" s="1"/>
  <c r="F19" i="85" s="1"/>
  <c r="E19" i="85" s="1"/>
  <c r="D19" i="85" s="1"/>
  <c r="H19" i="83"/>
  <c r="G19" i="83" s="1"/>
  <c r="F19" i="83"/>
  <c r="E19" i="83" s="1"/>
  <c r="D19" i="83" s="1"/>
  <c r="H7" i="110"/>
  <c r="G7" i="110"/>
  <c r="F7" i="110" s="1"/>
  <c r="E7" i="110" s="1"/>
  <c r="D7" i="110" s="1"/>
  <c r="H69" i="119"/>
  <c r="G69" i="119" s="1"/>
  <c r="F69" i="119" s="1"/>
  <c r="E69" i="119" s="1"/>
  <c r="D69" i="119" s="1"/>
  <c r="H19" i="110"/>
  <c r="G19" i="110" s="1"/>
  <c r="F19" i="110" s="1"/>
  <c r="E19" i="110" s="1"/>
  <c r="D19" i="110" s="1"/>
  <c r="H7" i="121"/>
  <c r="G7" i="121" s="1"/>
  <c r="F7" i="121"/>
  <c r="E7" i="121" s="1"/>
  <c r="D7" i="121" s="1"/>
  <c r="B48" i="119"/>
  <c r="H19" i="99"/>
  <c r="G19" i="99" s="1"/>
  <c r="F19" i="99" s="1"/>
  <c r="E19" i="99" s="1"/>
  <c r="D19" i="99" s="1"/>
  <c r="H7" i="111"/>
  <c r="G7" i="111" s="1"/>
  <c r="F7" i="111" s="1"/>
  <c r="E7" i="111" s="1"/>
  <c r="D7" i="111" s="1"/>
  <c r="H69" i="28"/>
  <c r="G69" i="28" s="1"/>
  <c r="F69" i="28" s="1"/>
  <c r="E69" i="28"/>
  <c r="D69" i="28" s="1"/>
  <c r="B54" i="104"/>
  <c r="B55" i="104" s="1"/>
  <c r="B56" i="104" s="1"/>
  <c r="B47" i="104"/>
  <c r="B46" i="104" s="1"/>
  <c r="B45" i="104" s="1"/>
  <c r="B44" i="104" s="1"/>
  <c r="B43" i="104" s="1"/>
  <c r="B54" i="102"/>
  <c r="B55" i="102" s="1"/>
  <c r="B56" i="102" s="1"/>
  <c r="B47" i="115"/>
  <c r="B46" i="115" s="1"/>
  <c r="B45" i="115" s="1"/>
  <c r="B44" i="115" s="1"/>
  <c r="B43" i="115" s="1"/>
  <c r="H19" i="103"/>
  <c r="G19" i="103" s="1"/>
  <c r="F19" i="103" s="1"/>
  <c r="E19" i="103" s="1"/>
  <c r="D19" i="103" s="1"/>
  <c r="H69" i="114"/>
  <c r="G69" i="114" s="1"/>
  <c r="F69" i="114" s="1"/>
  <c r="E69" i="114" s="1"/>
  <c r="D69" i="114" s="1"/>
  <c r="H19" i="114"/>
  <c r="G19" i="114" s="1"/>
  <c r="F19" i="114" s="1"/>
  <c r="E19" i="114" s="1"/>
  <c r="D19" i="114" s="1"/>
  <c r="H132" i="31"/>
  <c r="F223" i="36"/>
  <c r="G223" i="36" s="1"/>
  <c r="H223" i="36" s="1"/>
  <c r="H226" i="36" s="1"/>
  <c r="H7" i="104"/>
  <c r="G7" i="104" s="1"/>
  <c r="F7" i="104" s="1"/>
  <c r="E7" i="104" s="1"/>
  <c r="D7" i="104" s="1"/>
  <c r="H7" i="102"/>
  <c r="G7" i="102" s="1"/>
  <c r="F7" i="102" s="1"/>
  <c r="E7" i="102" s="1"/>
  <c r="D7" i="102" s="1"/>
  <c r="H7" i="115"/>
  <c r="G7" i="115" s="1"/>
  <c r="F7" i="115" s="1"/>
  <c r="E7" i="115" s="1"/>
  <c r="D7" i="115" s="1"/>
  <c r="B47" i="114"/>
  <c r="B46" i="114" s="1"/>
  <c r="B45" i="114" s="1"/>
  <c r="B44" i="114" s="1"/>
  <c r="B43" i="114" s="1"/>
  <c r="H7" i="113"/>
  <c r="G7" i="113" s="1"/>
  <c r="F7" i="113" s="1"/>
  <c r="E7" i="113" s="1"/>
  <c r="D7" i="113" s="1"/>
  <c r="H69" i="104"/>
  <c r="G69" i="104" s="1"/>
  <c r="F69" i="104" s="1"/>
  <c r="E69" i="104" s="1"/>
  <c r="D69" i="104" s="1"/>
  <c r="H19" i="104"/>
  <c r="G19" i="104" s="1"/>
  <c r="F19" i="104" s="1"/>
  <c r="E19" i="104" s="1"/>
  <c r="D19" i="104" s="1"/>
  <c r="H69" i="102"/>
  <c r="G69" i="102" s="1"/>
  <c r="F69" i="102" s="1"/>
  <c r="E69" i="102" s="1"/>
  <c r="D69" i="102" s="1"/>
  <c r="H19" i="102"/>
  <c r="G19" i="102" s="1"/>
  <c r="F19" i="102" s="1"/>
  <c r="E19" i="102" s="1"/>
  <c r="D19" i="102" s="1"/>
  <c r="H69" i="115"/>
  <c r="G69" i="115" s="1"/>
  <c r="F69" i="115" s="1"/>
  <c r="E69" i="115" s="1"/>
  <c r="D69" i="115" s="1"/>
  <c r="H19" i="115"/>
  <c r="G19" i="115" s="1"/>
  <c r="F19" i="115" s="1"/>
  <c r="E19" i="115" s="1"/>
  <c r="D19" i="115" s="1"/>
  <c r="F318" i="36"/>
  <c r="C173" i="76"/>
  <c r="I50" i="77"/>
  <c r="N50" i="77" s="1"/>
  <c r="G83" i="125"/>
  <c r="I81" i="125"/>
  <c r="I83" i="125" s="1"/>
  <c r="E83" i="110"/>
  <c r="I81" i="110"/>
  <c r="I83" i="110" s="1"/>
  <c r="G83" i="110"/>
  <c r="I31" i="110"/>
  <c r="D23" i="110"/>
  <c r="D83" i="111"/>
  <c r="E83" i="111"/>
  <c r="F83" i="111"/>
  <c r="H83" i="111"/>
  <c r="D83" i="112"/>
  <c r="F83" i="112"/>
  <c r="I81" i="113"/>
  <c r="E83" i="114"/>
  <c r="F83" i="114"/>
  <c r="H83" i="114"/>
  <c r="E83" i="115"/>
  <c r="C154" i="75"/>
  <c r="C128" i="75"/>
  <c r="N186" i="76"/>
  <c r="D183" i="76"/>
  <c r="D83" i="125"/>
  <c r="E83" i="125"/>
  <c r="F83" i="125"/>
  <c r="H83" i="125"/>
  <c r="D83" i="110"/>
  <c r="F83" i="110"/>
  <c r="G83" i="111"/>
  <c r="I81" i="111"/>
  <c r="H83" i="112"/>
  <c r="I81" i="112"/>
  <c r="I83" i="112" s="1"/>
  <c r="G83" i="112"/>
  <c r="D83" i="124"/>
  <c r="F83" i="124"/>
  <c r="G83" i="114"/>
  <c r="I81" i="114"/>
  <c r="F83" i="115"/>
  <c r="H19" i="112"/>
  <c r="G19" i="112"/>
  <c r="F19" i="112" s="1"/>
  <c r="E19" i="112" s="1"/>
  <c r="D19" i="112" s="1"/>
  <c r="H69" i="123"/>
  <c r="G69" i="123" s="1"/>
  <c r="F69" i="123" s="1"/>
  <c r="E69" i="123"/>
  <c r="D69" i="123" s="1"/>
  <c r="H19" i="125"/>
  <c r="G19" i="125" s="1"/>
  <c r="F19" i="125" s="1"/>
  <c r="E19" i="125" s="1"/>
  <c r="D19" i="125" s="1"/>
  <c r="C69" i="36"/>
  <c r="H79" i="36"/>
  <c r="D55" i="82"/>
  <c r="C154" i="117"/>
  <c r="D70" i="117"/>
  <c r="D71" i="117" s="1"/>
  <c r="F70" i="117"/>
  <c r="F71" i="117"/>
  <c r="H70" i="117"/>
  <c r="C128" i="117"/>
  <c r="E128" i="117" s="1"/>
  <c r="J60" i="117" s="1"/>
  <c r="C99" i="117"/>
  <c r="D183" i="75"/>
  <c r="C173" i="75"/>
  <c r="L183" i="76"/>
  <c r="J183" i="76"/>
  <c r="H183" i="76"/>
  <c r="F183" i="76"/>
  <c r="N191" i="76"/>
  <c r="N188" i="76"/>
  <c r="N187" i="76"/>
  <c r="E129" i="78"/>
  <c r="I60" i="78" s="1"/>
  <c r="E60" i="31"/>
  <c r="I30" i="31" s="1"/>
  <c r="N30" i="31" s="1"/>
  <c r="I78" i="112"/>
  <c r="E83" i="91"/>
  <c r="G83" i="91"/>
  <c r="E83" i="92"/>
  <c r="H83" i="92"/>
  <c r="D83" i="102"/>
  <c r="E83" i="103"/>
  <c r="H83" i="103"/>
  <c r="I81" i="103"/>
  <c r="F83" i="101"/>
  <c r="E83" i="122"/>
  <c r="H83" i="122"/>
  <c r="I81" i="122"/>
  <c r="D83" i="94"/>
  <c r="F83" i="94"/>
  <c r="H83" i="94"/>
  <c r="D83" i="95"/>
  <c r="F83" i="95"/>
  <c r="I81" i="96"/>
  <c r="G83" i="96"/>
  <c r="G83" i="97"/>
  <c r="E83" i="98"/>
  <c r="F83" i="98"/>
  <c r="H83" i="98"/>
  <c r="B128" i="76"/>
  <c r="B127" i="76"/>
  <c r="E127" i="76" s="1"/>
  <c r="K60" i="76" s="1"/>
  <c r="K50" i="76" s="1"/>
  <c r="K51" i="76" s="1"/>
  <c r="B126" i="76"/>
  <c r="E126" i="76" s="1"/>
  <c r="L60" i="76" s="1"/>
  <c r="L50" i="76" s="1"/>
  <c r="N190" i="77"/>
  <c r="C154" i="77"/>
  <c r="C70" i="77"/>
  <c r="D70" i="77"/>
  <c r="D71" i="77" s="1"/>
  <c r="F70" i="77"/>
  <c r="F71" i="77"/>
  <c r="H70" i="77"/>
  <c r="C128" i="77"/>
  <c r="C99" i="77"/>
  <c r="E99" i="77"/>
  <c r="J36" i="77" s="1"/>
  <c r="C193" i="78"/>
  <c r="B128" i="78"/>
  <c r="B127" i="78"/>
  <c r="E127" i="78" s="1"/>
  <c r="K60" i="78" s="1"/>
  <c r="B126" i="78"/>
  <c r="C154" i="79"/>
  <c r="C70" i="79"/>
  <c r="D70" i="79"/>
  <c r="D71" i="79" s="1"/>
  <c r="C128" i="79"/>
  <c r="C173" i="80"/>
  <c r="B128" i="80"/>
  <c r="E128" i="80" s="1"/>
  <c r="J60" i="80" s="1"/>
  <c r="J50" i="80" s="1"/>
  <c r="J51" i="80" s="1"/>
  <c r="B127" i="80"/>
  <c r="B126" i="80"/>
  <c r="E126" i="80" s="1"/>
  <c r="L60" i="80" s="1"/>
  <c r="L50" i="80" s="1"/>
  <c r="L51" i="80" s="1"/>
  <c r="E176" i="31"/>
  <c r="B59" i="31"/>
  <c r="E59" i="31" s="1"/>
  <c r="J30" i="31" s="1"/>
  <c r="B58" i="31"/>
  <c r="E58" i="31" s="1"/>
  <c r="B57" i="31"/>
  <c r="E57" i="31" s="1"/>
  <c r="L30" i="31" s="1"/>
  <c r="L24" i="31" s="1"/>
  <c r="L25" i="31" s="1"/>
  <c r="D55" i="125"/>
  <c r="E55" i="125" s="1"/>
  <c r="E31" i="125" s="1"/>
  <c r="E23" i="125" s="1"/>
  <c r="E24" i="125" s="1"/>
  <c r="C55" i="110"/>
  <c r="E55" i="110" s="1"/>
  <c r="E31" i="110" s="1"/>
  <c r="E23" i="110" s="1"/>
  <c r="E24" i="110" s="1"/>
  <c r="E82" i="110" s="1"/>
  <c r="C54" i="110"/>
  <c r="C53" i="110"/>
  <c r="D55" i="111"/>
  <c r="C55" i="112"/>
  <c r="E55" i="112" s="1"/>
  <c r="C54" i="112"/>
  <c r="C53" i="112"/>
  <c r="E53" i="112" s="1"/>
  <c r="G31" i="112" s="1"/>
  <c r="G23" i="112" s="1"/>
  <c r="G24" i="112" s="1"/>
  <c r="D55" i="124"/>
  <c r="C55" i="113"/>
  <c r="D55" i="114"/>
  <c r="E55" i="114" s="1"/>
  <c r="E31" i="114" s="1"/>
  <c r="E23" i="114" s="1"/>
  <c r="E24" i="114" s="1"/>
  <c r="E82" i="114" s="1"/>
  <c r="C54" i="116"/>
  <c r="D56" i="115"/>
  <c r="C53" i="115"/>
  <c r="E53" i="115" s="1"/>
  <c r="G31" i="115" s="1"/>
  <c r="G23" i="115" s="1"/>
  <c r="C54" i="115"/>
  <c r="E54" i="115" s="1"/>
  <c r="F31" i="115" s="1"/>
  <c r="F23" i="115" s="1"/>
  <c r="F24" i="115" s="1"/>
  <c r="F82" i="115" s="1"/>
  <c r="C55" i="115"/>
  <c r="I81" i="116"/>
  <c r="I83" i="116" s="1"/>
  <c r="C52" i="116"/>
  <c r="D55" i="116"/>
  <c r="D83" i="91"/>
  <c r="F83" i="91"/>
  <c r="G83" i="92"/>
  <c r="H83" i="102"/>
  <c r="G83" i="102"/>
  <c r="I81" i="102"/>
  <c r="I83" i="102" s="1"/>
  <c r="D83" i="123"/>
  <c r="F83" i="123"/>
  <c r="I81" i="104"/>
  <c r="I83" i="104" s="1"/>
  <c r="H83" i="101"/>
  <c r="D23" i="101"/>
  <c r="I31" i="101"/>
  <c r="D83" i="93"/>
  <c r="F83" i="93"/>
  <c r="H83" i="93"/>
  <c r="F83" i="122"/>
  <c r="G83" i="95"/>
  <c r="D23" i="95"/>
  <c r="I31" i="95"/>
  <c r="D83" i="96"/>
  <c r="E83" i="96"/>
  <c r="F83" i="96"/>
  <c r="H83" i="96"/>
  <c r="D83" i="97"/>
  <c r="D56" i="98"/>
  <c r="C53" i="98"/>
  <c r="E53" i="98" s="1"/>
  <c r="G31" i="98" s="1"/>
  <c r="G23" i="98" s="1"/>
  <c r="I81" i="99"/>
  <c r="D55" i="99"/>
  <c r="F83" i="121"/>
  <c r="G83" i="100"/>
  <c r="I81" i="100"/>
  <c r="G83" i="82"/>
  <c r="I81" i="82"/>
  <c r="I83" i="82" s="1"/>
  <c r="F83" i="120"/>
  <c r="G83" i="84"/>
  <c r="I81" i="84"/>
  <c r="I83" i="84" s="1"/>
  <c r="H83" i="85"/>
  <c r="I81" i="85"/>
  <c r="I83" i="85" s="1"/>
  <c r="D83" i="86"/>
  <c r="F83" i="86"/>
  <c r="D83" i="87"/>
  <c r="F83" i="87"/>
  <c r="G83" i="119"/>
  <c r="I81" i="119"/>
  <c r="I83" i="119"/>
  <c r="E83" i="88"/>
  <c r="I81" i="88"/>
  <c r="G83" i="88"/>
  <c r="D83" i="89"/>
  <c r="E83" i="89"/>
  <c r="H83" i="89"/>
  <c r="E56" i="99"/>
  <c r="D31" i="99" s="1"/>
  <c r="C29" i="2"/>
  <c r="C34" i="2" s="1"/>
  <c r="D83" i="100"/>
  <c r="F83" i="100"/>
  <c r="G83" i="120"/>
  <c r="E83" i="84"/>
  <c r="H83" i="84"/>
  <c r="F83" i="85"/>
  <c r="G83" i="86"/>
  <c r="E83" i="87"/>
  <c r="H83" i="87"/>
  <c r="I81" i="87"/>
  <c r="G83" i="87"/>
  <c r="D83" i="119"/>
  <c r="E83" i="119"/>
  <c r="F83" i="119"/>
  <c r="H83" i="119"/>
  <c r="D83" i="88"/>
  <c r="F83" i="88"/>
  <c r="G83" i="89"/>
  <c r="I81" i="89"/>
  <c r="I83" i="89" s="1"/>
  <c r="E83" i="90"/>
  <c r="G83" i="90"/>
  <c r="E83" i="81"/>
  <c r="F83" i="81"/>
  <c r="H83" i="81"/>
  <c r="C55" i="91"/>
  <c r="E55" i="91" s="1"/>
  <c r="E31" i="91" s="1"/>
  <c r="E23" i="91" s="1"/>
  <c r="E24" i="91" s="1"/>
  <c r="E82" i="91" s="1"/>
  <c r="C54" i="91"/>
  <c r="C53" i="91"/>
  <c r="D55" i="92"/>
  <c r="C55" i="102"/>
  <c r="E55" i="102" s="1"/>
  <c r="E31" i="102" s="1"/>
  <c r="E23" i="102" s="1"/>
  <c r="C54" i="102"/>
  <c r="E54" i="102" s="1"/>
  <c r="F31" i="102"/>
  <c r="F23" i="102" s="1"/>
  <c r="F24" i="102" s="1"/>
  <c r="C53" i="102"/>
  <c r="E53" i="102" s="1"/>
  <c r="G31" i="102"/>
  <c r="G23" i="102" s="1"/>
  <c r="G24" i="102" s="1"/>
  <c r="G82" i="102" s="1"/>
  <c r="D55" i="123"/>
  <c r="C55" i="103"/>
  <c r="C55" i="101"/>
  <c r="D55" i="93"/>
  <c r="E55" i="93" s="1"/>
  <c r="E31" i="93" s="1"/>
  <c r="D55" i="94"/>
  <c r="C55" i="95"/>
  <c r="E55" i="95" s="1"/>
  <c r="E31" i="95" s="1"/>
  <c r="E23" i="95" s="1"/>
  <c r="E24" i="95" s="1"/>
  <c r="C54" i="95"/>
  <c r="E54" i="95" s="1"/>
  <c r="F31" i="95" s="1"/>
  <c r="F23" i="95" s="1"/>
  <c r="F24" i="95" s="1"/>
  <c r="F82" i="95" s="1"/>
  <c r="C53" i="95"/>
  <c r="D55" i="96"/>
  <c r="C54" i="99"/>
  <c r="F83" i="82"/>
  <c r="H83" i="82"/>
  <c r="I78" i="87"/>
  <c r="H308" i="77"/>
  <c r="L172" i="77" s="1"/>
  <c r="L169" i="77" s="1"/>
  <c r="L173" i="77" s="1"/>
  <c r="L176" i="77" s="1"/>
  <c r="C55" i="121"/>
  <c r="E55" i="121" s="1"/>
  <c r="E31" i="121" s="1"/>
  <c r="E23" i="121" s="1"/>
  <c r="E24" i="121" s="1"/>
  <c r="E82" i="121" s="1"/>
  <c r="C54" i="121"/>
  <c r="E54" i="121"/>
  <c r="F31" i="121" s="1"/>
  <c r="F23" i="121" s="1"/>
  <c r="F24" i="121" s="1"/>
  <c r="F82" i="121" s="1"/>
  <c r="C53" i="121"/>
  <c r="D55" i="100"/>
  <c r="D55" i="83"/>
  <c r="E55" i="83"/>
  <c r="E31" i="83" s="1"/>
  <c r="E23" i="83" s="1"/>
  <c r="E24" i="83" s="1"/>
  <c r="E82" i="83" s="1"/>
  <c r="C55" i="120"/>
  <c r="E55" i="120" s="1"/>
  <c r="C54" i="120"/>
  <c r="C53" i="120"/>
  <c r="E53" i="120" s="1"/>
  <c r="G31" i="120" s="1"/>
  <c r="G23" i="120" s="1"/>
  <c r="G24" i="120" s="1"/>
  <c r="G82" i="120" s="1"/>
  <c r="D55" i="84"/>
  <c r="C55" i="85"/>
  <c r="E55" i="85" s="1"/>
  <c r="E31" i="85" s="1"/>
  <c r="E23" i="85" s="1"/>
  <c r="E24" i="85" s="1"/>
  <c r="E82" i="85" s="1"/>
  <c r="D55" i="86"/>
  <c r="C55" i="87"/>
  <c r="E55" i="87" s="1"/>
  <c r="E31" i="87" s="1"/>
  <c r="E23" i="87" s="1"/>
  <c r="E24" i="87" s="1"/>
  <c r="E82" i="87" s="1"/>
  <c r="C54" i="87"/>
  <c r="E54" i="87" s="1"/>
  <c r="F31" i="87" s="1"/>
  <c r="C53" i="87"/>
  <c r="D55" i="119"/>
  <c r="E55" i="119" s="1"/>
  <c r="E31" i="119" s="1"/>
  <c r="E23" i="119" s="1"/>
  <c r="E24" i="119" s="1"/>
  <c r="E82" i="119" s="1"/>
  <c r="C55" i="88"/>
  <c r="E55" i="88" s="1"/>
  <c r="E31" i="88" s="1"/>
  <c r="E23" i="88" s="1"/>
  <c r="E24" i="88" s="1"/>
  <c r="E82" i="88" s="1"/>
  <c r="C54" i="88"/>
  <c r="E54" i="88" s="1"/>
  <c r="F31" i="88" s="1"/>
  <c r="F23" i="88" s="1"/>
  <c r="F24" i="88" s="1"/>
  <c r="F82" i="88" s="1"/>
  <c r="C53" i="88"/>
  <c r="D55" i="89"/>
  <c r="C55" i="90"/>
  <c r="E55" i="90"/>
  <c r="E31" i="90" s="1"/>
  <c r="E23" i="90" s="1"/>
  <c r="E24" i="90" s="1"/>
  <c r="E82" i="90" s="1"/>
  <c r="C54" i="90"/>
  <c r="E54" i="90" s="1"/>
  <c r="F31" i="90" s="1"/>
  <c r="F23" i="90" s="1"/>
  <c r="F24" i="90" s="1"/>
  <c r="F82" i="90" s="1"/>
  <c r="C53" i="90"/>
  <c r="F29" i="2"/>
  <c r="F36" i="2"/>
  <c r="H307" i="80"/>
  <c r="F223" i="117"/>
  <c r="G227" i="75"/>
  <c r="G223" i="76"/>
  <c r="G226" i="76" s="1"/>
  <c r="G227" i="76"/>
  <c r="H227" i="76" s="1"/>
  <c r="F223" i="77"/>
  <c r="F226" i="77" s="1"/>
  <c r="F223" i="80"/>
  <c r="F226" i="80" s="1"/>
  <c r="E100" i="117"/>
  <c r="I36" i="117" s="1"/>
  <c r="G230" i="76"/>
  <c r="H223" i="76"/>
  <c r="F34" i="2"/>
  <c r="E53" i="88"/>
  <c r="G31" i="88" s="1"/>
  <c r="E53" i="87"/>
  <c r="G31" i="87" s="1"/>
  <c r="G23" i="87" s="1"/>
  <c r="G24" i="87" s="1"/>
  <c r="E54" i="91"/>
  <c r="F31" i="91"/>
  <c r="F23" i="91" s="1"/>
  <c r="F24" i="91" s="1"/>
  <c r="F82" i="91" s="1"/>
  <c r="E52" i="116"/>
  <c r="H31" i="116" s="1"/>
  <c r="H23" i="116" s="1"/>
  <c r="E56" i="115"/>
  <c r="D31" i="115" s="1"/>
  <c r="E54" i="116"/>
  <c r="F31" i="116" s="1"/>
  <c r="F23" i="116" s="1"/>
  <c r="F24" i="116" s="1"/>
  <c r="F82" i="116" s="1"/>
  <c r="E54" i="112"/>
  <c r="F31" i="112" s="1"/>
  <c r="F23" i="112" s="1"/>
  <c r="F24" i="112" s="1"/>
  <c r="F82" i="112" s="1"/>
  <c r="E54" i="110"/>
  <c r="H71" i="77"/>
  <c r="E99" i="117"/>
  <c r="J36" i="117" s="1"/>
  <c r="J80" i="117" s="1"/>
  <c r="I132" i="31"/>
  <c r="E54" i="120"/>
  <c r="F31" i="120" s="1"/>
  <c r="F23" i="120" s="1"/>
  <c r="E56" i="98"/>
  <c r="D31" i="98" s="1"/>
  <c r="I31" i="98" s="1"/>
  <c r="E55" i="115"/>
  <c r="E31" i="115" s="1"/>
  <c r="E23" i="115" s="1"/>
  <c r="E24" i="115" s="1"/>
  <c r="E82" i="115" s="1"/>
  <c r="E53" i="110"/>
  <c r="G31" i="110" s="1"/>
  <c r="G23" i="110" s="1"/>
  <c r="G24" i="110" s="1"/>
  <c r="J24" i="31"/>
  <c r="J25" i="31" s="1"/>
  <c r="E128" i="78"/>
  <c r="J60" i="78" s="1"/>
  <c r="E128" i="76"/>
  <c r="J60" i="76" s="1"/>
  <c r="J50" i="76" s="1"/>
  <c r="J51" i="76" s="1"/>
  <c r="I83" i="96"/>
  <c r="I83" i="103"/>
  <c r="J50" i="117"/>
  <c r="I83" i="113"/>
  <c r="I51" i="77"/>
  <c r="E24" i="102"/>
  <c r="E82" i="102" s="1"/>
  <c r="F24" i="120"/>
  <c r="F82" i="120" s="1"/>
  <c r="F23" i="87"/>
  <c r="F24" i="87" s="1"/>
  <c r="F82" i="87" s="1"/>
  <c r="K30" i="31"/>
  <c r="K24" i="31"/>
  <c r="K25" i="31" s="1"/>
  <c r="F31" i="110"/>
  <c r="F23" i="110" s="1"/>
  <c r="F24" i="110" s="1"/>
  <c r="F82" i="110" s="1"/>
  <c r="E23" i="93"/>
  <c r="E24" i="93" s="1"/>
  <c r="E82" i="93" s="1"/>
  <c r="E31" i="120"/>
  <c r="E23" i="120" s="1"/>
  <c r="E24" i="120" s="1"/>
  <c r="E31" i="112"/>
  <c r="E23" i="112" s="1"/>
  <c r="E24" i="112" s="1"/>
  <c r="E82" i="112" s="1"/>
  <c r="N36" i="117"/>
  <c r="G23" i="88"/>
  <c r="G24" i="88" s="1"/>
  <c r="K50" i="78"/>
  <c r="K51" i="78" s="1"/>
  <c r="D23" i="98"/>
  <c r="G24" i="115"/>
  <c r="G82" i="115" s="1"/>
  <c r="J51" i="117"/>
  <c r="L51" i="76"/>
  <c r="L132" i="31"/>
  <c r="G24" i="98"/>
  <c r="H24" i="116"/>
  <c r="H82" i="116" s="1"/>
  <c r="E82" i="125"/>
  <c r="U29" i="2"/>
  <c r="U34" i="2" s="1"/>
  <c r="S29" i="2"/>
  <c r="S34" i="2" s="1"/>
  <c r="E129" i="117"/>
  <c r="I60" i="117" s="1"/>
  <c r="E129" i="75"/>
  <c r="I60" i="75"/>
  <c r="I78" i="125"/>
  <c r="I78" i="111"/>
  <c r="H7" i="97"/>
  <c r="G7" i="97" s="1"/>
  <c r="F7" i="97" s="1"/>
  <c r="E7" i="97" s="1"/>
  <c r="D7" i="97" s="1"/>
  <c r="H7" i="116"/>
  <c r="G7" i="116" s="1"/>
  <c r="F7" i="116" s="1"/>
  <c r="E7" i="116" s="1"/>
  <c r="D7" i="116" s="1"/>
  <c r="H7" i="114"/>
  <c r="G7" i="114" s="1"/>
  <c r="F7" i="114"/>
  <c r="E7" i="114" s="1"/>
  <c r="D7" i="114" s="1"/>
  <c r="H7" i="112"/>
  <c r="G7" i="112"/>
  <c r="F7" i="112" s="1"/>
  <c r="E7" i="112" s="1"/>
  <c r="D7" i="112" s="1"/>
  <c r="H7" i="125"/>
  <c r="G7" i="125" s="1"/>
  <c r="F7" i="125" s="1"/>
  <c r="E7" i="125" s="1"/>
  <c r="D7" i="125" s="1"/>
  <c r="H188" i="36"/>
  <c r="C55" i="82"/>
  <c r="E55" i="82"/>
  <c r="E31" i="82" s="1"/>
  <c r="E23" i="82" s="1"/>
  <c r="E24" i="82" s="1"/>
  <c r="E82" i="82" s="1"/>
  <c r="D56" i="82"/>
  <c r="E56" i="82" s="1"/>
  <c r="D31" i="82" s="1"/>
  <c r="D23" i="82" s="1"/>
  <c r="I31" i="82"/>
  <c r="D56" i="114"/>
  <c r="E56" i="114"/>
  <c r="D31" i="114" s="1"/>
  <c r="C52" i="114"/>
  <c r="E52" i="114" s="1"/>
  <c r="H31" i="114" s="1"/>
  <c r="H23" i="114" s="1"/>
  <c r="H24" i="114" s="1"/>
  <c r="H82" i="114" s="1"/>
  <c r="C53" i="114"/>
  <c r="E53" i="114" s="1"/>
  <c r="G31" i="114" s="1"/>
  <c r="G23" i="114" s="1"/>
  <c r="G24" i="114" s="1"/>
  <c r="G82" i="114" s="1"/>
  <c r="D140" i="62"/>
  <c r="C112" i="62"/>
  <c r="D43" i="50"/>
  <c r="D44" i="50" s="1"/>
  <c r="B126" i="117"/>
  <c r="E126" i="117" s="1"/>
  <c r="L60" i="117" s="1"/>
  <c r="L50" i="117" s="1"/>
  <c r="L51" i="117" s="1"/>
  <c r="B125" i="117"/>
  <c r="C97" i="117"/>
  <c r="C189" i="75"/>
  <c r="B126" i="75"/>
  <c r="E126" i="75" s="1"/>
  <c r="L60" i="75" s="1"/>
  <c r="L50" i="75" s="1"/>
  <c r="L51" i="75" s="1"/>
  <c r="B125" i="75"/>
  <c r="E125" i="75" s="1"/>
  <c r="M60" i="75" s="1"/>
  <c r="M50" i="75"/>
  <c r="M51" i="75" s="1"/>
  <c r="D70" i="76"/>
  <c r="N184" i="77"/>
  <c r="B125" i="77"/>
  <c r="E125" i="77"/>
  <c r="M60" i="77" s="1"/>
  <c r="M50" i="77" s="1"/>
  <c r="M51" i="77" s="1"/>
  <c r="N184" i="80"/>
  <c r="C52" i="124"/>
  <c r="E52" i="124" s="1"/>
  <c r="H31" i="124" s="1"/>
  <c r="H23" i="124" s="1"/>
  <c r="H24" i="124" s="1"/>
  <c r="C52" i="115"/>
  <c r="E52" i="115"/>
  <c r="H31" i="115" s="1"/>
  <c r="H23" i="115"/>
  <c r="H24" i="115" s="1"/>
  <c r="H82" i="115" s="1"/>
  <c r="B97" i="77"/>
  <c r="E97" i="77" s="1"/>
  <c r="L36" i="77" s="1"/>
  <c r="L26" i="77" s="1"/>
  <c r="L27" i="77" s="1"/>
  <c r="D70" i="78"/>
  <c r="D71" i="78" s="1"/>
  <c r="E70" i="78"/>
  <c r="E71" i="78"/>
  <c r="F70" i="78"/>
  <c r="F71" i="78" s="1"/>
  <c r="G70" i="78"/>
  <c r="G71" i="78"/>
  <c r="H70" i="78"/>
  <c r="H71" i="78" s="1"/>
  <c r="D183" i="79"/>
  <c r="E70" i="79"/>
  <c r="E71" i="79" s="1"/>
  <c r="G70" i="79"/>
  <c r="G71" i="79"/>
  <c r="D70" i="80"/>
  <c r="D71" i="80" s="1"/>
  <c r="E70" i="80"/>
  <c r="E71" i="80"/>
  <c r="F70" i="80"/>
  <c r="F71" i="80" s="1"/>
  <c r="G70" i="80"/>
  <c r="G71" i="80" s="1"/>
  <c r="H70" i="80"/>
  <c r="H71" i="80" s="1"/>
  <c r="C53" i="125"/>
  <c r="E53" i="125"/>
  <c r="G31" i="125" s="1"/>
  <c r="G23" i="125" s="1"/>
  <c r="G24" i="125" s="1"/>
  <c r="C52" i="125"/>
  <c r="E52" i="125" s="1"/>
  <c r="H31" i="125" s="1"/>
  <c r="H23" i="125" s="1"/>
  <c r="H24" i="125" s="1"/>
  <c r="H82" i="125" s="1"/>
  <c r="C53" i="111"/>
  <c r="E53" i="111" s="1"/>
  <c r="G31" i="111" s="1"/>
  <c r="G23" i="111" s="1"/>
  <c r="G24" i="111" s="1"/>
  <c r="G82" i="111" s="1"/>
  <c r="C52" i="111"/>
  <c r="E52" i="111" s="1"/>
  <c r="H31" i="111"/>
  <c r="H23" i="111" s="1"/>
  <c r="H24" i="111" s="1"/>
  <c r="H82" i="111" s="1"/>
  <c r="C52" i="112"/>
  <c r="E52" i="112" s="1"/>
  <c r="H31" i="112" s="1"/>
  <c r="H23" i="112" s="1"/>
  <c r="H24" i="112" s="1"/>
  <c r="H82" i="112" s="1"/>
  <c r="C54" i="114"/>
  <c r="E54" i="114" s="1"/>
  <c r="F31" i="114" s="1"/>
  <c r="F23" i="114" s="1"/>
  <c r="F24" i="114" s="1"/>
  <c r="F82" i="114" s="1"/>
  <c r="I78" i="116"/>
  <c r="E83" i="116"/>
  <c r="G83" i="116"/>
  <c r="I78" i="96"/>
  <c r="I78" i="99"/>
  <c r="I78" i="84"/>
  <c r="D53" i="92"/>
  <c r="D53" i="93"/>
  <c r="C53" i="96"/>
  <c r="E53" i="96" s="1"/>
  <c r="G31" i="96" s="1"/>
  <c r="G23" i="96" s="1"/>
  <c r="G24" i="96" s="1"/>
  <c r="G82" i="96" s="1"/>
  <c r="C52" i="96"/>
  <c r="E52" i="96" s="1"/>
  <c r="H31" i="96"/>
  <c r="H23" i="96" s="1"/>
  <c r="H24" i="96" s="1"/>
  <c r="H82" i="96" s="1"/>
  <c r="C55" i="99"/>
  <c r="E55" i="99" s="1"/>
  <c r="E31" i="99" s="1"/>
  <c r="E23" i="99" s="1"/>
  <c r="E24" i="99" s="1"/>
  <c r="E82" i="99" s="1"/>
  <c r="D53" i="100"/>
  <c r="D53" i="83"/>
  <c r="C53" i="84"/>
  <c r="G82" i="84"/>
  <c r="C52" i="84"/>
  <c r="E52" i="84" s="1"/>
  <c r="H31" i="84" s="1"/>
  <c r="H23" i="84" s="1"/>
  <c r="H24" i="84" s="1"/>
  <c r="H82" i="84" s="1"/>
  <c r="C53" i="86"/>
  <c r="C52" i="86"/>
  <c r="I78" i="119"/>
  <c r="E56" i="119"/>
  <c r="D31" i="119" s="1"/>
  <c r="I31" i="119" s="1"/>
  <c r="C52" i="89"/>
  <c r="E56" i="90"/>
  <c r="D31" i="90" s="1"/>
  <c r="I31" i="90" s="1"/>
  <c r="AJ21" i="12"/>
  <c r="AJ26" i="12" s="1"/>
  <c r="AF21" i="12"/>
  <c r="AF26" i="12"/>
  <c r="AB21" i="12"/>
  <c r="AB26" i="12" s="1"/>
  <c r="AB30" i="12" s="1"/>
  <c r="AB35" i="12" s="1"/>
  <c r="X21" i="12"/>
  <c r="X26" i="12" s="1"/>
  <c r="X37" i="12" s="1"/>
  <c r="T21" i="12"/>
  <c r="T26" i="12" s="1"/>
  <c r="T30" i="12" s="1"/>
  <c r="P21" i="12"/>
  <c r="P26" i="12" s="1"/>
  <c r="P37" i="12" s="1"/>
  <c r="L21" i="12"/>
  <c r="L26" i="12" s="1"/>
  <c r="H21" i="12"/>
  <c r="H26" i="12"/>
  <c r="H30" i="12" s="1"/>
  <c r="D21" i="12"/>
  <c r="D26" i="12" s="1"/>
  <c r="D83" i="9"/>
  <c r="G69" i="9"/>
  <c r="G72" i="63"/>
  <c r="F81" i="63"/>
  <c r="F63" i="63"/>
  <c r="E95" i="63"/>
  <c r="H9" i="36"/>
  <c r="H15" i="36" s="1"/>
  <c r="G9" i="36"/>
  <c r="G15" i="36"/>
  <c r="D56" i="88"/>
  <c r="E56" i="88" s="1"/>
  <c r="D31" i="88" s="1"/>
  <c r="D23" i="88" s="1"/>
  <c r="C52" i="88"/>
  <c r="E52" i="88" s="1"/>
  <c r="H31" i="88"/>
  <c r="H23" i="88" s="1"/>
  <c r="H24" i="88" s="1"/>
  <c r="H82" i="88" s="1"/>
  <c r="C52" i="119"/>
  <c r="E52" i="119" s="1"/>
  <c r="H31" i="119" s="1"/>
  <c r="H23" i="119" s="1"/>
  <c r="H24" i="119" s="1"/>
  <c r="H82" i="119"/>
  <c r="AI21" i="12"/>
  <c r="AI26" i="12" s="1"/>
  <c r="AG21" i="12"/>
  <c r="AG26" i="12"/>
  <c r="AC21" i="12"/>
  <c r="AC26" i="12" s="1"/>
  <c r="Y21" i="12"/>
  <c r="W21" i="12"/>
  <c r="W26" i="12" s="1"/>
  <c r="W30" i="12" s="1"/>
  <c r="U21" i="12"/>
  <c r="S21" i="12"/>
  <c r="S26" i="12" s="1"/>
  <c r="S30" i="12" s="1"/>
  <c r="S35" i="12" s="1"/>
  <c r="Q21" i="12"/>
  <c r="M21" i="12"/>
  <c r="K21" i="12"/>
  <c r="K26" i="12" s="1"/>
  <c r="I21" i="12"/>
  <c r="I26" i="12"/>
  <c r="E21" i="12"/>
  <c r="F77" i="63"/>
  <c r="F57" i="63"/>
  <c r="C95" i="63"/>
  <c r="E100" i="77"/>
  <c r="I36" i="77"/>
  <c r="E100" i="78"/>
  <c r="I36" i="78"/>
  <c r="E100" i="79"/>
  <c r="I36" i="79" s="1"/>
  <c r="E100" i="80"/>
  <c r="I36" i="80" s="1"/>
  <c r="AH32" i="53"/>
  <c r="AD32" i="53"/>
  <c r="Z32" i="53"/>
  <c r="V32" i="53"/>
  <c r="R32" i="53"/>
  <c r="N32" i="53"/>
  <c r="J32" i="53"/>
  <c r="F32" i="53"/>
  <c r="AI32" i="53"/>
  <c r="AE32" i="53"/>
  <c r="AA32" i="53"/>
  <c r="W32" i="53"/>
  <c r="S32" i="53"/>
  <c r="O32" i="53"/>
  <c r="K32" i="53"/>
  <c r="C67" i="50"/>
  <c r="C68" i="50" s="1"/>
  <c r="H16" i="9" s="1"/>
  <c r="H26" i="9" s="1"/>
  <c r="F5" i="57"/>
  <c r="M49" i="55"/>
  <c r="D23" i="90"/>
  <c r="I23" i="90" s="1"/>
  <c r="D71" i="76"/>
  <c r="W35" i="12"/>
  <c r="C193" i="75"/>
  <c r="E40" i="50"/>
  <c r="E44" i="50"/>
  <c r="B48" i="95"/>
  <c r="H7" i="95"/>
  <c r="G7" i="95" s="1"/>
  <c r="F7" i="95" s="1"/>
  <c r="E7" i="95" s="1"/>
  <c r="D7" i="95" s="1"/>
  <c r="B48" i="88"/>
  <c r="B47" i="88" s="1"/>
  <c r="H19" i="88"/>
  <c r="G19" i="88"/>
  <c r="F19" i="88" s="1"/>
  <c r="E19" i="88" s="1"/>
  <c r="D19" i="88" s="1"/>
  <c r="H7" i="88"/>
  <c r="G7" i="88" s="1"/>
  <c r="F7" i="88" s="1"/>
  <c r="E7" i="88" s="1"/>
  <c r="D7" i="88" s="1"/>
  <c r="B48" i="113"/>
  <c r="H69" i="113"/>
  <c r="G69" i="113" s="1"/>
  <c r="F69" i="113" s="1"/>
  <c r="E69" i="113" s="1"/>
  <c r="D69" i="113" s="1"/>
  <c r="H19" i="113"/>
  <c r="G19" i="113" s="1"/>
  <c r="F19" i="113" s="1"/>
  <c r="E19" i="113" s="1"/>
  <c r="D19" i="113" s="1"/>
  <c r="B48" i="111"/>
  <c r="H69" i="111"/>
  <c r="G69" i="111" s="1"/>
  <c r="F69" i="111" s="1"/>
  <c r="E69" i="111" s="1"/>
  <c r="D69" i="111" s="1"/>
  <c r="H19" i="111"/>
  <c r="G19" i="111"/>
  <c r="F19" i="111" s="1"/>
  <c r="E19" i="111" s="1"/>
  <c r="D19" i="111" s="1"/>
  <c r="B52" i="120"/>
  <c r="B53" i="120" s="1"/>
  <c r="B54" i="120" s="1"/>
  <c r="B55" i="120" s="1"/>
  <c r="B56" i="120" s="1"/>
  <c r="M182" i="77"/>
  <c r="L182" i="77" s="1"/>
  <c r="K182" i="77" s="1"/>
  <c r="J182" i="77" s="1"/>
  <c r="I182" i="77" s="1"/>
  <c r="H182" i="77" s="1"/>
  <c r="G182" i="77" s="1"/>
  <c r="F182" i="77" s="1"/>
  <c r="E182" i="77" s="1"/>
  <c r="D182" i="77" s="1"/>
  <c r="D325" i="77"/>
  <c r="E325" i="77"/>
  <c r="F325" i="77" s="1"/>
  <c r="G325" i="77"/>
  <c r="H325" i="77" s="1"/>
  <c r="A259" i="77"/>
  <c r="A255" i="77"/>
  <c r="A251" i="77" s="1"/>
  <c r="A247" i="77" s="1"/>
  <c r="A243" i="77" s="1"/>
  <c r="A239" i="77" s="1"/>
  <c r="A235" i="77" s="1"/>
  <c r="A231" i="77" s="1"/>
  <c r="A227" i="77" s="1"/>
  <c r="A223" i="77" s="1"/>
  <c r="M162" i="77"/>
  <c r="L162" i="77" s="1"/>
  <c r="K162" i="77" s="1"/>
  <c r="J162" i="77"/>
  <c r="I162" i="77" s="1"/>
  <c r="H162" i="77" s="1"/>
  <c r="G162" i="77" s="1"/>
  <c r="F162" i="77" s="1"/>
  <c r="E162" i="77" s="1"/>
  <c r="D162" i="77" s="1"/>
  <c r="H8" i="77"/>
  <c r="G8" i="77"/>
  <c r="F8" i="77" s="1"/>
  <c r="E8" i="77" s="1"/>
  <c r="D8" i="77" s="1"/>
  <c r="A92" i="77"/>
  <c r="A91" i="77"/>
  <c r="A90" i="77" s="1"/>
  <c r="A89" i="77" s="1"/>
  <c r="A88" i="77" s="1"/>
  <c r="A87" i="77" s="1"/>
  <c r="M22" i="77"/>
  <c r="L22" i="77"/>
  <c r="K22" i="77" s="1"/>
  <c r="J22" i="77" s="1"/>
  <c r="I22" i="77" s="1"/>
  <c r="H22" i="77" s="1"/>
  <c r="G22" i="77" s="1"/>
  <c r="F22" i="77" s="1"/>
  <c r="E22" i="77" s="1"/>
  <c r="D22" i="77" s="1"/>
  <c r="C291" i="77"/>
  <c r="D291" i="77" s="1"/>
  <c r="E291" i="77" s="1"/>
  <c r="F291" i="77" s="1"/>
  <c r="G291" i="77" s="1"/>
  <c r="A307" i="77"/>
  <c r="A308" i="77" s="1"/>
  <c r="A309" i="77" s="1"/>
  <c r="A310" i="77" s="1"/>
  <c r="A311" i="77" s="1"/>
  <c r="A312" i="77" s="1"/>
  <c r="A313" i="77" s="1"/>
  <c r="A314" i="77" s="1"/>
  <c r="A315" i="77"/>
  <c r="A316" i="77" s="1"/>
  <c r="L222" i="77"/>
  <c r="K222" i="77"/>
  <c r="J222" i="77" s="1"/>
  <c r="I222" i="77" s="1"/>
  <c r="H222" i="77" s="1"/>
  <c r="G222" i="77"/>
  <c r="F222" i="77" s="1"/>
  <c r="E222" i="77" s="1"/>
  <c r="D222" i="77" s="1"/>
  <c r="C222" i="77" s="1"/>
  <c r="A125" i="77"/>
  <c r="A126" i="77" s="1"/>
  <c r="A127" i="77" s="1"/>
  <c r="A128" i="77"/>
  <c r="A129" i="77" s="1"/>
  <c r="A121" i="77"/>
  <c r="A120" i="77"/>
  <c r="A119" i="77" s="1"/>
  <c r="A118" i="77" s="1"/>
  <c r="A117" i="77" s="1"/>
  <c r="A116" i="77" s="1"/>
  <c r="M66" i="77"/>
  <c r="L66" i="77" s="1"/>
  <c r="K66" i="77" s="1"/>
  <c r="J66" i="77" s="1"/>
  <c r="I66" i="77"/>
  <c r="H66" i="77" s="1"/>
  <c r="G66" i="77" s="1"/>
  <c r="F66" i="77" s="1"/>
  <c r="E66" i="77" s="1"/>
  <c r="D66" i="77" s="1"/>
  <c r="B52" i="93"/>
  <c r="B53" i="93"/>
  <c r="B54" i="93" s="1"/>
  <c r="B55" i="93" s="1"/>
  <c r="B56" i="93" s="1"/>
  <c r="B47" i="93"/>
  <c r="B46" i="93"/>
  <c r="B45" i="93" s="1"/>
  <c r="B44" i="93" s="1"/>
  <c r="B43" i="93" s="1"/>
  <c r="B47" i="102"/>
  <c r="B46" i="102" s="1"/>
  <c r="B45" i="102" s="1"/>
  <c r="B44" i="102" s="1"/>
  <c r="B43" i="102" s="1"/>
  <c r="M74" i="31"/>
  <c r="L74" i="31" s="1"/>
  <c r="K74" i="31" s="1"/>
  <c r="J74" i="31" s="1"/>
  <c r="I74" i="31" s="1"/>
  <c r="H74" i="31" s="1"/>
  <c r="G74" i="31" s="1"/>
  <c r="F74" i="31" s="1"/>
  <c r="E74" i="31" s="1"/>
  <c r="D74" i="31" s="1"/>
  <c r="M20" i="31"/>
  <c r="L20" i="31" s="1"/>
  <c r="K20" i="31" s="1"/>
  <c r="J20" i="31"/>
  <c r="I20" i="31" s="1"/>
  <c r="H20" i="31" s="1"/>
  <c r="G20" i="31" s="1"/>
  <c r="F20" i="31" s="1"/>
  <c r="E20" i="31" s="1"/>
  <c r="D20" i="31" s="1"/>
  <c r="L116" i="31"/>
  <c r="K116" i="31" s="1"/>
  <c r="J116" i="31" s="1"/>
  <c r="I116" i="31" s="1"/>
  <c r="H116" i="31" s="1"/>
  <c r="G116" i="31" s="1"/>
  <c r="F116" i="31" s="1"/>
  <c r="E116" i="31" s="1"/>
  <c r="D116" i="31" s="1"/>
  <c r="C116" i="31" s="1"/>
  <c r="H69" i="94"/>
  <c r="G69" i="94" s="1"/>
  <c r="F69" i="94" s="1"/>
  <c r="E69" i="94" s="1"/>
  <c r="D69" i="94" s="1"/>
  <c r="H7" i="94"/>
  <c r="G7" i="94" s="1"/>
  <c r="F7" i="94"/>
  <c r="E7" i="94" s="1"/>
  <c r="D7" i="94" s="1"/>
  <c r="H19" i="94"/>
  <c r="G19" i="94"/>
  <c r="F19" i="94" s="1"/>
  <c r="E19" i="94" s="1"/>
  <c r="D19" i="94" s="1"/>
  <c r="B48" i="91"/>
  <c r="H7" i="91"/>
  <c r="G7" i="91" s="1"/>
  <c r="F7" i="91" s="1"/>
  <c r="E7" i="91" s="1"/>
  <c r="D7" i="91" s="1"/>
  <c r="H69" i="91"/>
  <c r="G69" i="91" s="1"/>
  <c r="F69" i="91" s="1"/>
  <c r="E69" i="91" s="1"/>
  <c r="D69" i="91" s="1"/>
  <c r="H19" i="91"/>
  <c r="G19" i="91" s="1"/>
  <c r="F19" i="91" s="1"/>
  <c r="E19" i="91" s="1"/>
  <c r="D19" i="91" s="1"/>
  <c r="B167" i="31"/>
  <c r="B168" i="31" s="1"/>
  <c r="B169" i="31" s="1"/>
  <c r="B170" i="31" s="1"/>
  <c r="B171" i="31"/>
  <c r="B172" i="31" s="1"/>
  <c r="B173" i="31" s="1"/>
  <c r="B174" i="31" s="1"/>
  <c r="B175" i="31" s="1"/>
  <c r="B176" i="31" s="1"/>
  <c r="H19" i="121"/>
  <c r="G19" i="121" s="1"/>
  <c r="F19" i="121" s="1"/>
  <c r="E19" i="121" s="1"/>
  <c r="D19" i="121" s="1"/>
  <c r="H69" i="121"/>
  <c r="G69" i="121" s="1"/>
  <c r="F69" i="121" s="1"/>
  <c r="E69" i="121" s="1"/>
  <c r="D69" i="121" s="1"/>
  <c r="B48" i="121"/>
  <c r="A307" i="117"/>
  <c r="A308" i="117" s="1"/>
  <c r="A309" i="117" s="1"/>
  <c r="A310" i="117" s="1"/>
  <c r="A311" i="117" s="1"/>
  <c r="A312" i="117" s="1"/>
  <c r="A313" i="117" s="1"/>
  <c r="A314" i="117" s="1"/>
  <c r="A315" i="117"/>
  <c r="A316" i="117" s="1"/>
  <c r="H19" i="101"/>
  <c r="G19" i="101" s="1"/>
  <c r="F19" i="101"/>
  <c r="E19" i="101" s="1"/>
  <c r="D19" i="101" s="1"/>
  <c r="H69" i="124"/>
  <c r="G69" i="124" s="1"/>
  <c r="F69" i="124" s="1"/>
  <c r="E69" i="124" s="1"/>
  <c r="D69" i="124" s="1"/>
  <c r="H19" i="97"/>
  <c r="G19" i="97" s="1"/>
  <c r="F19" i="97" s="1"/>
  <c r="E19" i="97" s="1"/>
  <c r="D19" i="97" s="1"/>
  <c r="A96" i="117"/>
  <c r="A97" i="117" s="1"/>
  <c r="A98" i="117" s="1"/>
  <c r="A99" i="117" s="1"/>
  <c r="A100" i="117" s="1"/>
  <c r="M182" i="117"/>
  <c r="L182" i="117" s="1"/>
  <c r="K182" i="117" s="1"/>
  <c r="J182" i="117" s="1"/>
  <c r="I182" i="117" s="1"/>
  <c r="H182" i="117" s="1"/>
  <c r="G182" i="117" s="1"/>
  <c r="F182" i="117" s="1"/>
  <c r="E182" i="117" s="1"/>
  <c r="D182" i="117" s="1"/>
  <c r="A96" i="80"/>
  <c r="A97" i="80"/>
  <c r="A98" i="80" s="1"/>
  <c r="A99" i="80" s="1"/>
  <c r="A100" i="80" s="1"/>
  <c r="M182" i="75"/>
  <c r="L182" i="75" s="1"/>
  <c r="K182" i="75"/>
  <c r="J182" i="75" s="1"/>
  <c r="I182" i="75" s="1"/>
  <c r="H182" i="75" s="1"/>
  <c r="G182" i="75" s="1"/>
  <c r="F182" i="75" s="1"/>
  <c r="E182" i="75" s="1"/>
  <c r="D182" i="75" s="1"/>
  <c r="H69" i="125"/>
  <c r="G69" i="125" s="1"/>
  <c r="F69" i="125" s="1"/>
  <c r="E69" i="125" s="1"/>
  <c r="D69" i="125" s="1"/>
  <c r="H69" i="101"/>
  <c r="G69" i="101" s="1"/>
  <c r="F69" i="101" s="1"/>
  <c r="E69" i="101" s="1"/>
  <c r="D69" i="101" s="1"/>
  <c r="H69" i="110"/>
  <c r="G69" i="110" s="1"/>
  <c r="F69" i="110" s="1"/>
  <c r="E69" i="110" s="1"/>
  <c r="D69" i="110" s="1"/>
  <c r="H8" i="117"/>
  <c r="G8" i="117" s="1"/>
  <c r="F8" i="117" s="1"/>
  <c r="E8" i="117" s="1"/>
  <c r="D8" i="117" s="1"/>
  <c r="M66" i="80"/>
  <c r="L66" i="80" s="1"/>
  <c r="K66" i="80" s="1"/>
  <c r="J66" i="80" s="1"/>
  <c r="I66" i="80" s="1"/>
  <c r="H66" i="80" s="1"/>
  <c r="G66" i="80" s="1"/>
  <c r="F66" i="80" s="1"/>
  <c r="E66" i="80" s="1"/>
  <c r="D66" i="80" s="1"/>
  <c r="M22" i="117"/>
  <c r="L22" i="117"/>
  <c r="K22" i="117" s="1"/>
  <c r="J22" i="117"/>
  <c r="I22" i="117" s="1"/>
  <c r="H22" i="117" s="1"/>
  <c r="G22" i="117" s="1"/>
  <c r="F22" i="117" s="1"/>
  <c r="E22" i="117" s="1"/>
  <c r="D22" i="117" s="1"/>
  <c r="H19" i="84"/>
  <c r="G19" i="84"/>
  <c r="F19" i="84" s="1"/>
  <c r="E19" i="84" s="1"/>
  <c r="D19" i="84" s="1"/>
  <c r="H69" i="103"/>
  <c r="G69" i="103" s="1"/>
  <c r="F69" i="103" s="1"/>
  <c r="E69" i="103"/>
  <c r="D69" i="103" s="1"/>
  <c r="B48" i="124"/>
  <c r="B52" i="124" s="1"/>
  <c r="B53" i="124"/>
  <c r="B54" i="124" s="1"/>
  <c r="B55" i="124" s="1"/>
  <c r="B56" i="124" s="1"/>
  <c r="A274" i="80"/>
  <c r="A275" i="80" s="1"/>
  <c r="A276" i="80" s="1"/>
  <c r="A277" i="80" s="1"/>
  <c r="A278" i="80"/>
  <c r="A279" i="80" s="1"/>
  <c r="A280" i="80" s="1"/>
  <c r="A281" i="80" s="1"/>
  <c r="A282" i="80" s="1"/>
  <c r="A283" i="80" s="1"/>
  <c r="H7" i="99"/>
  <c r="G7" i="99" s="1"/>
  <c r="F7" i="99" s="1"/>
  <c r="E7" i="99" s="1"/>
  <c r="D7" i="99" s="1"/>
  <c r="A121" i="117"/>
  <c r="A120" i="117" s="1"/>
  <c r="A119" i="117" s="1"/>
  <c r="A118" i="117" s="1"/>
  <c r="A117" i="117" s="1"/>
  <c r="A116" i="117" s="1"/>
  <c r="D325" i="117"/>
  <c r="E325" i="117" s="1"/>
  <c r="F325" i="117" s="1"/>
  <c r="G325" i="117"/>
  <c r="H325" i="117" s="1"/>
  <c r="M143" i="80"/>
  <c r="L143" i="80" s="1"/>
  <c r="K143" i="80" s="1"/>
  <c r="J143" i="80" s="1"/>
  <c r="I143" i="80" s="1"/>
  <c r="H143" i="80" s="1"/>
  <c r="G143" i="80" s="1"/>
  <c r="F143" i="80" s="1"/>
  <c r="E143" i="80" s="1"/>
  <c r="D143" i="80" s="1"/>
  <c r="A92" i="75"/>
  <c r="A91" i="75" s="1"/>
  <c r="A90" i="75" s="1"/>
  <c r="A89" i="75" s="1"/>
  <c r="A88" i="75" s="1"/>
  <c r="A87" i="75" s="1"/>
  <c r="B48" i="84"/>
  <c r="B52" i="84" s="1"/>
  <c r="B53" i="84" s="1"/>
  <c r="B54" i="84" s="1"/>
  <c r="B55" i="84" s="1"/>
  <c r="B56" i="84" s="1"/>
  <c r="L222" i="117"/>
  <c r="K222" i="117" s="1"/>
  <c r="J222" i="117" s="1"/>
  <c r="I222" i="117" s="1"/>
  <c r="H222" i="117" s="1"/>
  <c r="G222" i="117" s="1"/>
  <c r="F222" i="117" s="1"/>
  <c r="E222" i="117" s="1"/>
  <c r="D222" i="117" s="1"/>
  <c r="C222" i="117" s="1"/>
  <c r="AF30" i="12"/>
  <c r="AF35" i="12" s="1"/>
  <c r="X30" i="12"/>
  <c r="X35" i="12" s="1"/>
  <c r="P30" i="12"/>
  <c r="P35" i="12" s="1"/>
  <c r="H37" i="12"/>
  <c r="I31" i="88"/>
  <c r="N32" i="36"/>
  <c r="C76" i="36"/>
  <c r="E81" i="120"/>
  <c r="E83" i="120" s="1"/>
  <c r="G223" i="80"/>
  <c r="H223" i="80" s="1"/>
  <c r="G29" i="2"/>
  <c r="G34" i="2" s="1"/>
  <c r="I24" i="31"/>
  <c r="I25" i="31" s="1"/>
  <c r="G223" i="117"/>
  <c r="F226" i="117"/>
  <c r="J26" i="77"/>
  <c r="H69" i="90"/>
  <c r="G69" i="90" s="1"/>
  <c r="F69" i="90" s="1"/>
  <c r="E69" i="90" s="1"/>
  <c r="D69" i="90" s="1"/>
  <c r="B48" i="90"/>
  <c r="B47" i="90" s="1"/>
  <c r="B46" i="90" s="1"/>
  <c r="B45" i="90" s="1"/>
  <c r="B44" i="90" s="1"/>
  <c r="B43" i="90" s="1"/>
  <c r="H7" i="90"/>
  <c r="G7" i="90"/>
  <c r="F7" i="90" s="1"/>
  <c r="E7" i="90" s="1"/>
  <c r="D7" i="90" s="1"/>
  <c r="N34" i="36"/>
  <c r="D78" i="36"/>
  <c r="D23" i="119"/>
  <c r="I23" i="119" s="1"/>
  <c r="L80" i="76"/>
  <c r="F226" i="36"/>
  <c r="D83" i="85"/>
  <c r="I83" i="87"/>
  <c r="D23" i="99"/>
  <c r="I23" i="99" s="1"/>
  <c r="I31" i="99"/>
  <c r="F30" i="12"/>
  <c r="F35" i="12" s="1"/>
  <c r="N36" i="79"/>
  <c r="I26" i="79"/>
  <c r="H19" i="90"/>
  <c r="G19" i="90" s="1"/>
  <c r="F19" i="90" s="1"/>
  <c r="E19" i="90" s="1"/>
  <c r="D19" i="90" s="1"/>
  <c r="L70" i="76"/>
  <c r="L71" i="76" s="1"/>
  <c r="I82" i="84"/>
  <c r="N186" i="77"/>
  <c r="D23" i="115"/>
  <c r="I31" i="115"/>
  <c r="E19" i="22"/>
  <c r="C70" i="28"/>
  <c r="I72" i="28"/>
  <c r="D54" i="82"/>
  <c r="C53" i="82"/>
  <c r="E53" i="82" s="1"/>
  <c r="G31" i="82" s="1"/>
  <c r="G23" i="82" s="1"/>
  <c r="G24" i="82"/>
  <c r="G82" i="82" s="1"/>
  <c r="K132" i="31"/>
  <c r="J132" i="31"/>
  <c r="E183" i="76"/>
  <c r="N184" i="76"/>
  <c r="J43" i="6"/>
  <c r="E10" i="19"/>
  <c r="C14" i="19"/>
  <c r="E14" i="19" s="1"/>
  <c r="H69" i="82"/>
  <c r="G69" i="82" s="1"/>
  <c r="F69" i="82"/>
  <c r="E69" i="82" s="1"/>
  <c r="D69" i="82" s="1"/>
  <c r="H19" i="82"/>
  <c r="G19" i="82"/>
  <c r="F19" i="82" s="1"/>
  <c r="E19" i="82" s="1"/>
  <c r="D19" i="82" s="1"/>
  <c r="B48" i="82"/>
  <c r="H7" i="82"/>
  <c r="G7" i="82" s="1"/>
  <c r="F7" i="82" s="1"/>
  <c r="E7" i="82" s="1"/>
  <c r="D7" i="82" s="1"/>
  <c r="N75" i="77"/>
  <c r="N76" i="77"/>
  <c r="I43" i="6"/>
  <c r="B52" i="88"/>
  <c r="B53" i="88" s="1"/>
  <c r="B54" i="88" s="1"/>
  <c r="B55" i="88" s="1"/>
  <c r="B56" i="88" s="1"/>
  <c r="B46" i="88"/>
  <c r="B45" i="88" s="1"/>
  <c r="B44" i="88" s="1"/>
  <c r="B43" i="88" s="1"/>
  <c r="G83" i="115"/>
  <c r="I81" i="115"/>
  <c r="I83" i="115" s="1"/>
  <c r="I81" i="123"/>
  <c r="H83" i="123"/>
  <c r="N56" i="36"/>
  <c r="C99" i="78"/>
  <c r="E99" i="78" s="1"/>
  <c r="J36" i="78" s="1"/>
  <c r="B96" i="78"/>
  <c r="E96" i="78" s="1"/>
  <c r="M36" i="78" s="1"/>
  <c r="B97" i="78"/>
  <c r="E97" i="78" s="1"/>
  <c r="L36" i="78" s="1"/>
  <c r="B98" i="78"/>
  <c r="E98" i="78"/>
  <c r="K36" i="78" s="1"/>
  <c r="K80" i="78" s="1"/>
  <c r="H51" i="79"/>
  <c r="H50" i="36"/>
  <c r="H51" i="36"/>
  <c r="H70" i="79"/>
  <c r="H71" i="79"/>
  <c r="M143" i="36"/>
  <c r="L143" i="36" s="1"/>
  <c r="K143" i="36" s="1"/>
  <c r="J143" i="36" s="1"/>
  <c r="I143" i="36" s="1"/>
  <c r="H143" i="36" s="1"/>
  <c r="G143" i="36" s="1"/>
  <c r="F143" i="36" s="1"/>
  <c r="E143" i="36" s="1"/>
  <c r="D143" i="36" s="1"/>
  <c r="A307" i="36"/>
  <c r="A308" i="36" s="1"/>
  <c r="A309" i="36" s="1"/>
  <c r="A310" i="36" s="1"/>
  <c r="A311" i="36" s="1"/>
  <c r="A312" i="36" s="1"/>
  <c r="A313" i="36" s="1"/>
  <c r="A314" i="36" s="1"/>
  <c r="A315" i="36" s="1"/>
  <c r="A316" i="36" s="1"/>
  <c r="A96" i="36"/>
  <c r="A97" i="36"/>
  <c r="A98" i="36" s="1"/>
  <c r="A99" i="36" s="1"/>
  <c r="A100" i="36" s="1"/>
  <c r="G67" i="11"/>
  <c r="H17" i="60"/>
  <c r="B48" i="86"/>
  <c r="H69" i="86"/>
  <c r="G69" i="86" s="1"/>
  <c r="F69" i="86" s="1"/>
  <c r="E69" i="86" s="1"/>
  <c r="D69" i="86" s="1"/>
  <c r="H19" i="86"/>
  <c r="G19" i="86"/>
  <c r="F19" i="86" s="1"/>
  <c r="E19" i="86" s="1"/>
  <c r="D19" i="86" s="1"/>
  <c r="B48" i="122"/>
  <c r="H69" i="122"/>
  <c r="G69" i="122" s="1"/>
  <c r="F69" i="122" s="1"/>
  <c r="E69" i="122" s="1"/>
  <c r="D69" i="122" s="1"/>
  <c r="H7" i="122"/>
  <c r="G7" i="122" s="1"/>
  <c r="F7" i="122" s="1"/>
  <c r="E7" i="122" s="1"/>
  <c r="D7" i="122" s="1"/>
  <c r="I191" i="36"/>
  <c r="C278" i="36"/>
  <c r="D184" i="36"/>
  <c r="N145" i="36"/>
  <c r="N190" i="117"/>
  <c r="N74" i="76"/>
  <c r="G227" i="78"/>
  <c r="F230" i="78"/>
  <c r="G91" i="11"/>
  <c r="M66" i="36"/>
  <c r="L66" i="36" s="1"/>
  <c r="K66" i="36"/>
  <c r="J66" i="36" s="1"/>
  <c r="I66" i="36" s="1"/>
  <c r="H66" i="36" s="1"/>
  <c r="G66" i="36" s="1"/>
  <c r="F66" i="36" s="1"/>
  <c r="E66" i="36" s="1"/>
  <c r="D66" i="36" s="1"/>
  <c r="M182" i="76"/>
  <c r="L182" i="76"/>
  <c r="K182" i="76" s="1"/>
  <c r="J182" i="76" s="1"/>
  <c r="I182" i="76" s="1"/>
  <c r="H182" i="76" s="1"/>
  <c r="G182" i="76" s="1"/>
  <c r="F182" i="76" s="1"/>
  <c r="E182" i="76" s="1"/>
  <c r="D182" i="76" s="1"/>
  <c r="A121" i="76"/>
  <c r="A120" i="76" s="1"/>
  <c r="A119" i="76" s="1"/>
  <c r="A118" i="76" s="1"/>
  <c r="A117" i="76" s="1"/>
  <c r="A116" i="76" s="1"/>
  <c r="A274" i="76"/>
  <c r="A275" i="76" s="1"/>
  <c r="A276" i="76" s="1"/>
  <c r="A277" i="76" s="1"/>
  <c r="A278" i="76" s="1"/>
  <c r="A279" i="76" s="1"/>
  <c r="A280" i="76" s="1"/>
  <c r="A281" i="76" s="1"/>
  <c r="A282" i="76" s="1"/>
  <c r="A283" i="76" s="1"/>
  <c r="M143" i="76"/>
  <c r="L143" i="76" s="1"/>
  <c r="K143" i="76" s="1"/>
  <c r="J143" i="76" s="1"/>
  <c r="I143" i="76" s="1"/>
  <c r="H143" i="76" s="1"/>
  <c r="G143" i="76" s="1"/>
  <c r="F143" i="76" s="1"/>
  <c r="E143" i="76" s="1"/>
  <c r="D143" i="76" s="1"/>
  <c r="M66" i="76"/>
  <c r="L66" i="76"/>
  <c r="K66" i="76" s="1"/>
  <c r="J66" i="76" s="1"/>
  <c r="I66" i="76" s="1"/>
  <c r="H66" i="76" s="1"/>
  <c r="G66" i="76" s="1"/>
  <c r="F66" i="76" s="1"/>
  <c r="E66" i="76" s="1"/>
  <c r="D66" i="76" s="1"/>
  <c r="A259" i="76"/>
  <c r="A255" i="76" s="1"/>
  <c r="A251" i="76" s="1"/>
  <c r="A247" i="76" s="1"/>
  <c r="A243" i="76" s="1"/>
  <c r="A239" i="76" s="1"/>
  <c r="A235" i="76" s="1"/>
  <c r="A231" i="76" s="1"/>
  <c r="A227" i="76" s="1"/>
  <c r="A223" i="76" s="1"/>
  <c r="A125" i="76"/>
  <c r="A126" i="76" s="1"/>
  <c r="A127" i="76" s="1"/>
  <c r="A128" i="76" s="1"/>
  <c r="A129" i="76" s="1"/>
  <c r="H8" i="76"/>
  <c r="G8" i="76"/>
  <c r="F8" i="76" s="1"/>
  <c r="E8" i="76" s="1"/>
  <c r="D8" i="76" s="1"/>
  <c r="A92" i="76"/>
  <c r="A91" i="76" s="1"/>
  <c r="A90" i="76" s="1"/>
  <c r="A89" i="76" s="1"/>
  <c r="A88" i="76"/>
  <c r="A87" i="76" s="1"/>
  <c r="D325" i="76"/>
  <c r="E325" i="76" s="1"/>
  <c r="F325" i="76" s="1"/>
  <c r="G325" i="76" s="1"/>
  <c r="H325" i="76" s="1"/>
  <c r="M162" i="76"/>
  <c r="L162" i="76" s="1"/>
  <c r="K162" i="76" s="1"/>
  <c r="J162" i="76" s="1"/>
  <c r="I162" i="76" s="1"/>
  <c r="H162" i="76" s="1"/>
  <c r="G162" i="76" s="1"/>
  <c r="F162" i="76" s="1"/>
  <c r="E162" i="76" s="1"/>
  <c r="D162" i="76" s="1"/>
  <c r="C291" i="76"/>
  <c r="D291" i="76" s="1"/>
  <c r="E291" i="76" s="1"/>
  <c r="F291" i="76" s="1"/>
  <c r="G291" i="76" s="1"/>
  <c r="L222" i="76"/>
  <c r="K222" i="76" s="1"/>
  <c r="J222" i="76"/>
  <c r="I222" i="76" s="1"/>
  <c r="H222" i="76" s="1"/>
  <c r="G222" i="76" s="1"/>
  <c r="F222" i="76" s="1"/>
  <c r="E222" i="76" s="1"/>
  <c r="D222" i="76" s="1"/>
  <c r="C222" i="76" s="1"/>
  <c r="A307" i="80"/>
  <c r="A308" i="80" s="1"/>
  <c r="A309" i="80" s="1"/>
  <c r="A310" i="80" s="1"/>
  <c r="A311" i="80"/>
  <c r="A312" i="80" s="1"/>
  <c r="A313" i="80" s="1"/>
  <c r="A314" i="80" s="1"/>
  <c r="A315" i="80" s="1"/>
  <c r="A316" i="80" s="1"/>
  <c r="A259" i="80"/>
  <c r="A255" i="80" s="1"/>
  <c r="A251" i="80" s="1"/>
  <c r="A247" i="80" s="1"/>
  <c r="A243" i="80" s="1"/>
  <c r="A239" i="80" s="1"/>
  <c r="A235" i="80" s="1"/>
  <c r="A231" i="80" s="1"/>
  <c r="A227" i="80" s="1"/>
  <c r="A223" i="80" s="1"/>
  <c r="A125" i="80"/>
  <c r="A126" i="80" s="1"/>
  <c r="A127" i="80" s="1"/>
  <c r="A128" i="80" s="1"/>
  <c r="A129" i="80" s="1"/>
  <c r="A92" i="80"/>
  <c r="A91" i="80" s="1"/>
  <c r="A90" i="80" s="1"/>
  <c r="A89" i="80"/>
  <c r="A88" i="80" s="1"/>
  <c r="A87" i="80" s="1"/>
  <c r="M46" i="80"/>
  <c r="L46" i="80"/>
  <c r="K46" i="80" s="1"/>
  <c r="J46" i="80" s="1"/>
  <c r="I46" i="80" s="1"/>
  <c r="H46" i="80" s="1"/>
  <c r="G46" i="80" s="1"/>
  <c r="F46" i="80" s="1"/>
  <c r="E46" i="80" s="1"/>
  <c r="D46" i="80" s="1"/>
  <c r="C291" i="80"/>
  <c r="D291" i="80"/>
  <c r="E291" i="80" s="1"/>
  <c r="F291" i="80" s="1"/>
  <c r="G291" i="80" s="1"/>
  <c r="D325" i="80"/>
  <c r="E325" i="80" s="1"/>
  <c r="F325" i="80" s="1"/>
  <c r="G325" i="80" s="1"/>
  <c r="H325" i="80" s="1"/>
  <c r="L222" i="80"/>
  <c r="K222" i="80"/>
  <c r="J222" i="80" s="1"/>
  <c r="I222" i="80" s="1"/>
  <c r="H222" i="80" s="1"/>
  <c r="G222" i="80" s="1"/>
  <c r="F222" i="80" s="1"/>
  <c r="E222" i="80" s="1"/>
  <c r="D222" i="80" s="1"/>
  <c r="C222" i="80" s="1"/>
  <c r="M22" i="80"/>
  <c r="L22" i="80"/>
  <c r="K22" i="80" s="1"/>
  <c r="J22" i="80" s="1"/>
  <c r="I22" i="80" s="1"/>
  <c r="H22" i="80" s="1"/>
  <c r="G22" i="80" s="1"/>
  <c r="F22" i="80" s="1"/>
  <c r="E22" i="80" s="1"/>
  <c r="D22" i="80" s="1"/>
  <c r="I71" i="28"/>
  <c r="D70" i="28"/>
  <c r="N57" i="36"/>
  <c r="H67" i="36"/>
  <c r="L163" i="36"/>
  <c r="L184" i="36"/>
  <c r="AW24" i="42"/>
  <c r="N184" i="75"/>
  <c r="C183" i="75"/>
  <c r="H70" i="75"/>
  <c r="H27" i="75"/>
  <c r="N76" i="78"/>
  <c r="C70" i="80"/>
  <c r="C26" i="36"/>
  <c r="G55" i="11"/>
  <c r="G54" i="11" s="1"/>
  <c r="A92" i="36"/>
  <c r="A91" i="36" s="1"/>
  <c r="A90" i="36" s="1"/>
  <c r="A89" i="36" s="1"/>
  <c r="A88" i="36" s="1"/>
  <c r="A87" i="36" s="1"/>
  <c r="M46" i="36"/>
  <c r="L46" i="36" s="1"/>
  <c r="K46" i="36" s="1"/>
  <c r="J46" i="36" s="1"/>
  <c r="I46" i="36" s="1"/>
  <c r="H46" i="36"/>
  <c r="G46" i="36" s="1"/>
  <c r="F46" i="36" s="1"/>
  <c r="E46" i="36" s="1"/>
  <c r="D46" i="36" s="1"/>
  <c r="A125" i="36"/>
  <c r="A126" i="36"/>
  <c r="A127" i="36" s="1"/>
  <c r="A128" i="36" s="1"/>
  <c r="A129" i="36" s="1"/>
  <c r="M162" i="36"/>
  <c r="L162" i="36" s="1"/>
  <c r="K162" i="36"/>
  <c r="J162" i="36" s="1"/>
  <c r="I162" i="36" s="1"/>
  <c r="H162" i="36" s="1"/>
  <c r="G162" i="36" s="1"/>
  <c r="F162" i="36" s="1"/>
  <c r="E162" i="36" s="1"/>
  <c r="D162" i="36" s="1"/>
  <c r="A274" i="36"/>
  <c r="A275" i="36" s="1"/>
  <c r="A276" i="36" s="1"/>
  <c r="A277" i="36" s="1"/>
  <c r="A278" i="36" s="1"/>
  <c r="A279" i="36" s="1"/>
  <c r="A280" i="36" s="1"/>
  <c r="A281" i="36" s="1"/>
  <c r="A282" i="36" s="1"/>
  <c r="A283" i="36" s="1"/>
  <c r="M22" i="36"/>
  <c r="L22" i="36"/>
  <c r="K22" i="36" s="1"/>
  <c r="J22" i="36" s="1"/>
  <c r="I22" i="36" s="1"/>
  <c r="H22" i="36" s="1"/>
  <c r="G22" i="36"/>
  <c r="F22" i="36" s="1"/>
  <c r="E22" i="36" s="1"/>
  <c r="D22" i="36" s="1"/>
  <c r="M182" i="36"/>
  <c r="L182" i="36" s="1"/>
  <c r="K182" i="36" s="1"/>
  <c r="J182" i="36" s="1"/>
  <c r="I182" i="36" s="1"/>
  <c r="H182" i="36" s="1"/>
  <c r="G182" i="36" s="1"/>
  <c r="F182" i="36" s="1"/>
  <c r="E182" i="36" s="1"/>
  <c r="D182" i="36" s="1"/>
  <c r="B52" i="81"/>
  <c r="B53" i="81" s="1"/>
  <c r="B54" i="81" s="1"/>
  <c r="B55" i="81" s="1"/>
  <c r="B56" i="81" s="1"/>
  <c r="B47" i="81"/>
  <c r="B46" i="81" s="1"/>
  <c r="B45" i="81" s="1"/>
  <c r="B44" i="81" s="1"/>
  <c r="B43" i="81" s="1"/>
  <c r="B48" i="100"/>
  <c r="B47" i="100" s="1"/>
  <c r="B46" i="100" s="1"/>
  <c r="B45" i="100" s="1"/>
  <c r="B44" i="100" s="1"/>
  <c r="B43" i="100" s="1"/>
  <c r="H69" i="92"/>
  <c r="G69" i="92" s="1"/>
  <c r="F69" i="92" s="1"/>
  <c r="E69" i="92" s="1"/>
  <c r="D69" i="92" s="1"/>
  <c r="B48" i="92"/>
  <c r="B47" i="92" s="1"/>
  <c r="H7" i="92"/>
  <c r="G7" i="92" s="1"/>
  <c r="F7" i="92" s="1"/>
  <c r="E7" i="92" s="1"/>
  <c r="D7" i="92"/>
  <c r="E74" i="36"/>
  <c r="D142" i="62"/>
  <c r="D7" i="118"/>
  <c r="D63" i="118" s="1"/>
  <c r="N68" i="117"/>
  <c r="F71" i="75"/>
  <c r="N68" i="75"/>
  <c r="B126" i="77"/>
  <c r="E126" i="77" s="1"/>
  <c r="L60" i="77" s="1"/>
  <c r="B128" i="77"/>
  <c r="E128" i="77" s="1"/>
  <c r="J60" i="77" s="1"/>
  <c r="B127" i="77"/>
  <c r="E127" i="77"/>
  <c r="K60" i="77" s="1"/>
  <c r="E26" i="36"/>
  <c r="E70" i="77"/>
  <c r="E71" i="77" s="1"/>
  <c r="A259" i="36"/>
  <c r="A255" i="36" s="1"/>
  <c r="A251" i="36" s="1"/>
  <c r="A247" i="36" s="1"/>
  <c r="A243" i="36" s="1"/>
  <c r="A239" i="36" s="1"/>
  <c r="A235" i="36" s="1"/>
  <c r="A231" i="36" s="1"/>
  <c r="A227" i="36" s="1"/>
  <c r="A223" i="36" s="1"/>
  <c r="G43" i="6"/>
  <c r="D26" i="49"/>
  <c r="AK8" i="53"/>
  <c r="AK24" i="53" s="1"/>
  <c r="H8" i="36"/>
  <c r="G8" i="36"/>
  <c r="F8" i="36" s="1"/>
  <c r="E8" i="36" s="1"/>
  <c r="D8" i="36" s="1"/>
  <c r="B52" i="101"/>
  <c r="B53" i="101" s="1"/>
  <c r="B54" i="101" s="1"/>
  <c r="B55" i="101" s="1"/>
  <c r="B56" i="101" s="1"/>
  <c r="B47" i="101"/>
  <c r="B46" i="101" s="1"/>
  <c r="B45" i="101" s="1"/>
  <c r="B44" i="101" s="1"/>
  <c r="B43" i="101" s="1"/>
  <c r="F75" i="28"/>
  <c r="F78" i="28" s="1"/>
  <c r="F81" i="28"/>
  <c r="F89" i="36"/>
  <c r="J74" i="36"/>
  <c r="F48" i="62"/>
  <c r="D131" i="62"/>
  <c r="G48" i="62"/>
  <c r="E131" i="62" s="1"/>
  <c r="BK24" i="42"/>
  <c r="B97" i="117"/>
  <c r="E97" i="117" s="1"/>
  <c r="L36" i="117" s="1"/>
  <c r="C98" i="117"/>
  <c r="E98" i="117" s="1"/>
  <c r="K36" i="117" s="1"/>
  <c r="B96" i="117"/>
  <c r="E96" i="117" s="1"/>
  <c r="M36" i="117" s="1"/>
  <c r="N74" i="75"/>
  <c r="H27" i="78"/>
  <c r="H26" i="36"/>
  <c r="N185" i="80"/>
  <c r="E183" i="80"/>
  <c r="B47" i="124"/>
  <c r="B46" i="124" s="1"/>
  <c r="B45" i="124" s="1"/>
  <c r="B44" i="124" s="1"/>
  <c r="B43" i="124" s="1"/>
  <c r="F185" i="31"/>
  <c r="G185" i="31" s="1"/>
  <c r="H185" i="31" s="1"/>
  <c r="I185" i="31" s="1"/>
  <c r="J185" i="31" s="1"/>
  <c r="H69" i="89"/>
  <c r="G69" i="89" s="1"/>
  <c r="F69" i="89" s="1"/>
  <c r="E69" i="89" s="1"/>
  <c r="D69" i="89" s="1"/>
  <c r="B52" i="94"/>
  <c r="B53" i="94" s="1"/>
  <c r="B54" i="94" s="1"/>
  <c r="B55" i="94" s="1"/>
  <c r="B56" i="94" s="1"/>
  <c r="AY24" i="42"/>
  <c r="G163" i="36"/>
  <c r="N171" i="36"/>
  <c r="N69" i="117"/>
  <c r="D27" i="75"/>
  <c r="K183" i="77"/>
  <c r="G71" i="77"/>
  <c r="N68" i="77"/>
  <c r="N144" i="79"/>
  <c r="N163" i="80"/>
  <c r="A259" i="117"/>
  <c r="A255" i="117"/>
  <c r="A251" i="117" s="1"/>
  <c r="A247" i="117" s="1"/>
  <c r="A243" i="117" s="1"/>
  <c r="A239" i="117" s="1"/>
  <c r="A235" i="117" s="1"/>
  <c r="A231" i="117" s="1"/>
  <c r="A227" i="117" s="1"/>
  <c r="A223" i="117" s="1"/>
  <c r="A125" i="117"/>
  <c r="A126" i="117" s="1"/>
  <c r="A127" i="117" s="1"/>
  <c r="A128" i="117" s="1"/>
  <c r="A129" i="117" s="1"/>
  <c r="M162" i="117"/>
  <c r="L162" i="117" s="1"/>
  <c r="K162" i="117"/>
  <c r="J162" i="117" s="1"/>
  <c r="I162" i="117" s="1"/>
  <c r="H162" i="117" s="1"/>
  <c r="G162" i="117" s="1"/>
  <c r="F162" i="117" s="1"/>
  <c r="E162" i="117" s="1"/>
  <c r="D162" i="117" s="1"/>
  <c r="M143" i="117"/>
  <c r="L143" i="117" s="1"/>
  <c r="K143" i="117" s="1"/>
  <c r="J143" i="117" s="1"/>
  <c r="I143" i="117" s="1"/>
  <c r="H143" i="117" s="1"/>
  <c r="G143" i="117" s="1"/>
  <c r="F143" i="117" s="1"/>
  <c r="E143" i="117" s="1"/>
  <c r="D143" i="117" s="1"/>
  <c r="M66" i="117"/>
  <c r="L66" i="117" s="1"/>
  <c r="K66" i="117" s="1"/>
  <c r="J66" i="117" s="1"/>
  <c r="I66" i="117" s="1"/>
  <c r="H66" i="117" s="1"/>
  <c r="G66" i="117" s="1"/>
  <c r="F66" i="117" s="1"/>
  <c r="E66" i="117" s="1"/>
  <c r="D66" i="117" s="1"/>
  <c r="E163" i="36"/>
  <c r="D314" i="36"/>
  <c r="N170" i="36"/>
  <c r="D311" i="36"/>
  <c r="E69" i="62"/>
  <c r="B128" i="75"/>
  <c r="E128" i="75" s="1"/>
  <c r="J60" i="75" s="1"/>
  <c r="J50" i="75" s="1"/>
  <c r="J51" i="75" s="1"/>
  <c r="B127" i="75"/>
  <c r="E127" i="75"/>
  <c r="K60" i="75" s="1"/>
  <c r="K50" i="75" s="1"/>
  <c r="K51" i="75" s="1"/>
  <c r="B97" i="79"/>
  <c r="E97" i="79" s="1"/>
  <c r="L36" i="79" s="1"/>
  <c r="G14" i="83"/>
  <c r="G83" i="83" s="1"/>
  <c r="M46" i="117"/>
  <c r="L46" i="117"/>
  <c r="K46" i="117" s="1"/>
  <c r="J46" i="117"/>
  <c r="I46" i="117" s="1"/>
  <c r="H46" i="117" s="1"/>
  <c r="G46" i="117" s="1"/>
  <c r="F46" i="117" s="1"/>
  <c r="E46" i="117" s="1"/>
  <c r="D46" i="117" s="1"/>
  <c r="A92" i="117"/>
  <c r="A91" i="117"/>
  <c r="A90" i="117" s="1"/>
  <c r="A89" i="117" s="1"/>
  <c r="A88" i="117" s="1"/>
  <c r="A87" i="117" s="1"/>
  <c r="H19" i="120"/>
  <c r="G19" i="120" s="1"/>
  <c r="F19" i="120" s="1"/>
  <c r="E19" i="120" s="1"/>
  <c r="D19" i="120" s="1"/>
  <c r="H69" i="120"/>
  <c r="G69" i="120" s="1"/>
  <c r="F69" i="120" s="1"/>
  <c r="E69" i="120" s="1"/>
  <c r="D69" i="120" s="1"/>
  <c r="E191" i="36"/>
  <c r="H144" i="36"/>
  <c r="H184" i="36"/>
  <c r="C283" i="36"/>
  <c r="N151" i="36"/>
  <c r="D190" i="36"/>
  <c r="D144" i="62"/>
  <c r="F125" i="62"/>
  <c r="G285" i="36"/>
  <c r="E70" i="76"/>
  <c r="E27" i="76"/>
  <c r="AH24" i="42"/>
  <c r="C52" i="82"/>
  <c r="E52" i="82" s="1"/>
  <c r="H31" i="82" s="1"/>
  <c r="H23" i="82" s="1"/>
  <c r="H24" i="82" s="1"/>
  <c r="H82" i="82" s="1"/>
  <c r="K184" i="36"/>
  <c r="I186" i="36"/>
  <c r="G186" i="36"/>
  <c r="G183" i="36"/>
  <c r="G144" i="36"/>
  <c r="C282" i="36"/>
  <c r="I140" i="31"/>
  <c r="J137" i="31"/>
  <c r="G70" i="117"/>
  <c r="G71" i="117" s="1"/>
  <c r="G51" i="117"/>
  <c r="N77" i="76"/>
  <c r="D27" i="77"/>
  <c r="D26" i="36"/>
  <c r="D27" i="36" s="1"/>
  <c r="K196" i="78"/>
  <c r="I58" i="9"/>
  <c r="N58" i="36"/>
  <c r="L74" i="36"/>
  <c r="D120" i="36"/>
  <c r="C129" i="24"/>
  <c r="C133" i="24" s="1"/>
  <c r="C139" i="24" s="1"/>
  <c r="C118" i="24"/>
  <c r="E23" i="43"/>
  <c r="AX24" i="42"/>
  <c r="O17" i="42"/>
  <c r="O24" i="42" s="1"/>
  <c r="D71" i="75"/>
  <c r="D50" i="36"/>
  <c r="D51" i="36" s="1"/>
  <c r="D51" i="75"/>
  <c r="B125" i="76"/>
  <c r="E125" i="76" s="1"/>
  <c r="M60" i="76" s="1"/>
  <c r="B129" i="76"/>
  <c r="E129" i="76"/>
  <c r="I60" i="76" s="1"/>
  <c r="N60" i="76" s="1"/>
  <c r="N163" i="78"/>
  <c r="B125" i="78"/>
  <c r="E125" i="78"/>
  <c r="M60" i="78" s="1"/>
  <c r="M50" i="78" s="1"/>
  <c r="M51" i="78" s="1"/>
  <c r="D81" i="115"/>
  <c r="I78" i="115"/>
  <c r="H69" i="95"/>
  <c r="G69" i="95" s="1"/>
  <c r="F69" i="95" s="1"/>
  <c r="E69" i="95" s="1"/>
  <c r="D69" i="95" s="1"/>
  <c r="H19" i="95"/>
  <c r="G19" i="95" s="1"/>
  <c r="F19" i="95" s="1"/>
  <c r="E19" i="95" s="1"/>
  <c r="D19" i="95" s="1"/>
  <c r="G67" i="36"/>
  <c r="D309" i="36"/>
  <c r="H75" i="36"/>
  <c r="J195" i="36"/>
  <c r="N146" i="36"/>
  <c r="C125" i="62"/>
  <c r="G112" i="62"/>
  <c r="E140" i="62"/>
  <c r="G126" i="62"/>
  <c r="E133" i="62" s="1"/>
  <c r="E77" i="62"/>
  <c r="C139" i="62"/>
  <c r="E39" i="118"/>
  <c r="C37" i="44"/>
  <c r="BJ24" i="42"/>
  <c r="K247" i="36"/>
  <c r="K250" i="36" s="1"/>
  <c r="J250" i="36"/>
  <c r="I328" i="117"/>
  <c r="C183" i="117"/>
  <c r="N78" i="75"/>
  <c r="N185" i="76"/>
  <c r="D183" i="77"/>
  <c r="N191" i="77"/>
  <c r="N79" i="77"/>
  <c r="F26" i="36"/>
  <c r="D81" i="122"/>
  <c r="I78" i="122"/>
  <c r="H69" i="93"/>
  <c r="G69" i="93" s="1"/>
  <c r="F69" i="93" s="1"/>
  <c r="E69" i="93" s="1"/>
  <c r="D69" i="93" s="1"/>
  <c r="H19" i="93"/>
  <c r="G19" i="93" s="1"/>
  <c r="F19" i="93" s="1"/>
  <c r="E19" i="93" s="1"/>
  <c r="D19" i="93" s="1"/>
  <c r="C75" i="28"/>
  <c r="C78" i="28" s="1"/>
  <c r="E79" i="36"/>
  <c r="G78" i="36"/>
  <c r="N33" i="36"/>
  <c r="L75" i="36"/>
  <c r="N54" i="36"/>
  <c r="E195" i="36"/>
  <c r="L252" i="36"/>
  <c r="L254" i="36" s="1"/>
  <c r="K187" i="36"/>
  <c r="J64" i="65"/>
  <c r="C126" i="62"/>
  <c r="F126" i="62"/>
  <c r="D133" i="62" s="1"/>
  <c r="E59" i="118"/>
  <c r="E58" i="118"/>
  <c r="D91" i="44"/>
  <c r="F234" i="36"/>
  <c r="G231" i="36"/>
  <c r="N163" i="75"/>
  <c r="N144" i="76"/>
  <c r="N68" i="76"/>
  <c r="N75" i="76"/>
  <c r="H27" i="76"/>
  <c r="H70" i="76"/>
  <c r="H71" i="76"/>
  <c r="C183" i="77"/>
  <c r="N185" i="77"/>
  <c r="N144" i="78"/>
  <c r="G27" i="79"/>
  <c r="G26" i="36"/>
  <c r="G27" i="36" s="1"/>
  <c r="I78" i="103"/>
  <c r="D15" i="36"/>
  <c r="D68" i="36"/>
  <c r="N68" i="36" s="1"/>
  <c r="N147" i="36"/>
  <c r="G94" i="62"/>
  <c r="E132" i="62" s="1"/>
  <c r="E21" i="62"/>
  <c r="E12" i="62"/>
  <c r="I239" i="36"/>
  <c r="H242" i="36"/>
  <c r="E71" i="75"/>
  <c r="E71" i="76"/>
  <c r="E9" i="36"/>
  <c r="E15" i="36" s="1"/>
  <c r="I70" i="92"/>
  <c r="C276" i="36"/>
  <c r="I74" i="28"/>
  <c r="I12" i="36"/>
  <c r="N48" i="36"/>
  <c r="N24" i="36"/>
  <c r="F186" i="36"/>
  <c r="F190" i="36"/>
  <c r="C48" i="62"/>
  <c r="C66" i="118"/>
  <c r="AN17" i="42"/>
  <c r="AN24" i="42" s="1"/>
  <c r="V17" i="42"/>
  <c r="V24" i="42" s="1"/>
  <c r="N17" i="42"/>
  <c r="N24" i="42" s="1"/>
  <c r="F17" i="42"/>
  <c r="F24" i="42" s="1"/>
  <c r="J243" i="36"/>
  <c r="J246" i="36" s="1"/>
  <c r="N144" i="117"/>
  <c r="N77" i="117"/>
  <c r="N186" i="75"/>
  <c r="N76" i="75"/>
  <c r="C98" i="75"/>
  <c r="B97" i="75"/>
  <c r="E97" i="75" s="1"/>
  <c r="L36" i="75" s="1"/>
  <c r="N163" i="76"/>
  <c r="N69" i="76"/>
  <c r="B96" i="76"/>
  <c r="E96" i="76"/>
  <c r="M36" i="76" s="1"/>
  <c r="M26" i="76" s="1"/>
  <c r="C99" i="76"/>
  <c r="E99" i="76" s="1"/>
  <c r="J36" i="76" s="1"/>
  <c r="N188" i="79"/>
  <c r="E172" i="31"/>
  <c r="L134" i="31"/>
  <c r="I78" i="124"/>
  <c r="C125" i="24"/>
  <c r="E62" i="62"/>
  <c r="E29" i="62"/>
  <c r="C138" i="62" s="1"/>
  <c r="E25" i="118"/>
  <c r="D37" i="44"/>
  <c r="N74" i="117"/>
  <c r="G183" i="75"/>
  <c r="N187" i="75"/>
  <c r="N76" i="76"/>
  <c r="N79" i="76"/>
  <c r="H183" i="77"/>
  <c r="N163" i="77"/>
  <c r="C50" i="36"/>
  <c r="N78" i="79"/>
  <c r="E50" i="36"/>
  <c r="N75" i="31"/>
  <c r="G173" i="31"/>
  <c r="L138" i="31"/>
  <c r="D56" i="102"/>
  <c r="E56" i="102" s="1"/>
  <c r="D31" i="102"/>
  <c r="I31" i="102" s="1"/>
  <c r="C52" i="102"/>
  <c r="E52" i="102" s="1"/>
  <c r="H31" i="102" s="1"/>
  <c r="H23" i="102" s="1"/>
  <c r="H24" i="102" s="1"/>
  <c r="C20" i="28"/>
  <c r="H185" i="36"/>
  <c r="F64" i="65"/>
  <c r="G44" i="65" s="1"/>
  <c r="E113" i="62"/>
  <c r="E139" i="62"/>
  <c r="E38" i="62"/>
  <c r="C142" i="62" s="1"/>
  <c r="E91" i="44"/>
  <c r="F15" i="43"/>
  <c r="F23" i="43" s="1"/>
  <c r="BL17" i="42"/>
  <c r="BL24" i="42" s="1"/>
  <c r="AA24" i="42"/>
  <c r="C24" i="42"/>
  <c r="C189" i="117"/>
  <c r="C193" i="117" s="1"/>
  <c r="N163" i="117"/>
  <c r="N75" i="117"/>
  <c r="F183" i="75"/>
  <c r="N79" i="75"/>
  <c r="I328" i="76"/>
  <c r="N77" i="77"/>
  <c r="N75" i="79"/>
  <c r="N190" i="80"/>
  <c r="N76" i="80"/>
  <c r="E125" i="80"/>
  <c r="M60" i="80" s="1"/>
  <c r="E168" i="31"/>
  <c r="G170" i="31"/>
  <c r="C183" i="79"/>
  <c r="N191" i="79"/>
  <c r="N79" i="80"/>
  <c r="C98" i="80"/>
  <c r="B96" i="80"/>
  <c r="E96" i="80" s="1"/>
  <c r="M36" i="80" s="1"/>
  <c r="C54" i="125"/>
  <c r="E54" i="125"/>
  <c r="F31" i="125" s="1"/>
  <c r="F23" i="125" s="1"/>
  <c r="F24" i="125" s="1"/>
  <c r="F82" i="125" s="1"/>
  <c r="C52" i="110"/>
  <c r="E52" i="110"/>
  <c r="H31" i="110" s="1"/>
  <c r="H23" i="110" s="1"/>
  <c r="H24" i="110" s="1"/>
  <c r="H82" i="110" s="1"/>
  <c r="C52" i="103"/>
  <c r="E52" i="103" s="1"/>
  <c r="H31" i="103" s="1"/>
  <c r="H23" i="103" s="1"/>
  <c r="H24" i="103" s="1"/>
  <c r="N185" i="79"/>
  <c r="N69" i="79"/>
  <c r="D56" i="92"/>
  <c r="E56" i="92" s="1"/>
  <c r="D31" i="92" s="1"/>
  <c r="C55" i="92"/>
  <c r="E55" i="92" s="1"/>
  <c r="E31" i="92" s="1"/>
  <c r="E23" i="92" s="1"/>
  <c r="E24" i="92" s="1"/>
  <c r="E82" i="92" s="1"/>
  <c r="C53" i="92"/>
  <c r="C54" i="92"/>
  <c r="E54" i="92" s="1"/>
  <c r="F31" i="92" s="1"/>
  <c r="F23" i="92" s="1"/>
  <c r="F24" i="92" s="1"/>
  <c r="F82" i="92" s="1"/>
  <c r="C52" i="93"/>
  <c r="C53" i="93"/>
  <c r="E53" i="93" s="1"/>
  <c r="G31" i="93" s="1"/>
  <c r="G23" i="93" s="1"/>
  <c r="G24" i="93" s="1"/>
  <c r="K99" i="27"/>
  <c r="G183" i="79"/>
  <c r="N69" i="80"/>
  <c r="B56" i="31"/>
  <c r="E56" i="31" s="1"/>
  <c r="M30" i="31" s="1"/>
  <c r="M24" i="31" s="1"/>
  <c r="M25" i="31" s="1"/>
  <c r="E56" i="125"/>
  <c r="D31" i="125" s="1"/>
  <c r="I31" i="125" s="1"/>
  <c r="I78" i="110"/>
  <c r="C54" i="111"/>
  <c r="E54" i="111" s="1"/>
  <c r="F31" i="111" s="1"/>
  <c r="F23" i="111" s="1"/>
  <c r="F24" i="111" s="1"/>
  <c r="F82" i="111" s="1"/>
  <c r="C55" i="111"/>
  <c r="E55" i="111" s="1"/>
  <c r="E31" i="111" s="1"/>
  <c r="E23" i="111" s="1"/>
  <c r="E24" i="111" s="1"/>
  <c r="E82" i="111" s="1"/>
  <c r="D56" i="104"/>
  <c r="D56" i="94"/>
  <c r="E56" i="94" s="1"/>
  <c r="D31" i="94" s="1"/>
  <c r="M61" i="27"/>
  <c r="I5" i="27"/>
  <c r="L183" i="79"/>
  <c r="N74" i="80"/>
  <c r="E129" i="80"/>
  <c r="I60" i="80" s="1"/>
  <c r="I50" i="80" s="1"/>
  <c r="N50" i="80" s="1"/>
  <c r="N88" i="31"/>
  <c r="G175" i="31"/>
  <c r="E173" i="31"/>
  <c r="H64" i="27"/>
  <c r="H118" i="27" s="1"/>
  <c r="C54" i="124"/>
  <c r="C54" i="96"/>
  <c r="E54" i="96" s="1"/>
  <c r="F31" i="96" s="1"/>
  <c r="F23" i="96" s="1"/>
  <c r="F24" i="96" s="1"/>
  <c r="F82" i="96" s="1"/>
  <c r="C55" i="96"/>
  <c r="E55" i="96" s="1"/>
  <c r="E31" i="96" s="1"/>
  <c r="E23" i="96" s="1"/>
  <c r="E24" i="96" s="1"/>
  <c r="E82" i="96" s="1"/>
  <c r="D83" i="82"/>
  <c r="E56" i="96"/>
  <c r="D31" i="96" s="1"/>
  <c r="I31" i="96" s="1"/>
  <c r="I35" i="9"/>
  <c r="I75" i="122"/>
  <c r="D61" i="27"/>
  <c r="I78" i="93"/>
  <c r="D54" i="81"/>
  <c r="E54" i="81"/>
  <c r="F31" i="81" s="1"/>
  <c r="C53" i="81"/>
  <c r="N5" i="27"/>
  <c r="L242" i="78"/>
  <c r="E56" i="121"/>
  <c r="D31" i="121" s="1"/>
  <c r="E56" i="120"/>
  <c r="D31" i="120" s="1"/>
  <c r="I31" i="120" s="1"/>
  <c r="I78" i="88"/>
  <c r="J5" i="27"/>
  <c r="L250" i="80"/>
  <c r="I70" i="121"/>
  <c r="C52" i="87"/>
  <c r="E52" i="87" s="1"/>
  <c r="H31" i="87" s="1"/>
  <c r="H23" i="87" s="1"/>
  <c r="H24" i="87" s="1"/>
  <c r="H82" i="87" s="1"/>
  <c r="J40" i="27"/>
  <c r="J61" i="27" s="1"/>
  <c r="L258" i="79"/>
  <c r="C53" i="119"/>
  <c r="E53" i="119" s="1"/>
  <c r="G31" i="119" s="1"/>
  <c r="G23" i="119" s="1"/>
  <c r="G24" i="119" s="1"/>
  <c r="G62" i="9"/>
  <c r="L238" i="77"/>
  <c r="L254" i="77"/>
  <c r="F62" i="47"/>
  <c r="I32" i="53"/>
  <c r="M32" i="53"/>
  <c r="H32" i="53"/>
  <c r="U32" i="53"/>
  <c r="P32" i="53"/>
  <c r="G32" i="53"/>
  <c r="X32" i="53"/>
  <c r="AK59" i="53"/>
  <c r="E83" i="9"/>
  <c r="F72" i="63"/>
  <c r="E52" i="55"/>
  <c r="M21" i="55"/>
  <c r="I9" i="57"/>
  <c r="G4" i="57"/>
  <c r="M50" i="55"/>
  <c r="D53" i="55"/>
  <c r="L18" i="23"/>
  <c r="AK34" i="12"/>
  <c r="L194" i="36"/>
  <c r="N194" i="36" s="1"/>
  <c r="AK25" i="12"/>
  <c r="D95" i="63"/>
  <c r="B95" i="63"/>
  <c r="L258" i="77"/>
  <c r="C62" i="47"/>
  <c r="AF32" i="53"/>
  <c r="Q32" i="53"/>
  <c r="F17" i="57"/>
  <c r="L250" i="77"/>
  <c r="L246" i="80"/>
  <c r="I124" i="55"/>
  <c r="AK11" i="12"/>
  <c r="AK10" i="12" s="1"/>
  <c r="AK21" i="12" s="1"/>
  <c r="L246" i="75"/>
  <c r="G63" i="63"/>
  <c r="L250" i="117"/>
  <c r="L254" i="79"/>
  <c r="AB32" i="53"/>
  <c r="F30" i="57"/>
  <c r="D4" i="57"/>
  <c r="B47" i="84"/>
  <c r="B46" i="84" s="1"/>
  <c r="B45" i="84" s="1"/>
  <c r="B44" i="84" s="1"/>
  <c r="B43" i="84" s="1"/>
  <c r="B47" i="111"/>
  <c r="B46" i="111"/>
  <c r="B45" i="111" s="1"/>
  <c r="B44" i="111" s="1"/>
  <c r="B43" i="111" s="1"/>
  <c r="B52" i="111"/>
  <c r="B53" i="111" s="1"/>
  <c r="B54" i="111" s="1"/>
  <c r="B55" i="111" s="1"/>
  <c r="B56" i="111" s="1"/>
  <c r="B47" i="95"/>
  <c r="B46" i="95" s="1"/>
  <c r="B45" i="95" s="1"/>
  <c r="B44" i="95" s="1"/>
  <c r="B43" i="95" s="1"/>
  <c r="B52" i="95"/>
  <c r="B53" i="95" s="1"/>
  <c r="B54" i="95" s="1"/>
  <c r="B55" i="95" s="1"/>
  <c r="B56" i="95" s="1"/>
  <c r="B52" i="113"/>
  <c r="B53" i="113"/>
  <c r="B54" i="113" s="1"/>
  <c r="B55" i="113" s="1"/>
  <c r="B56" i="113" s="1"/>
  <c r="B47" i="113"/>
  <c r="B46" i="113" s="1"/>
  <c r="B45" i="113" s="1"/>
  <c r="B44" i="113" s="1"/>
  <c r="B43" i="113" s="1"/>
  <c r="B47" i="91"/>
  <c r="B46" i="91" s="1"/>
  <c r="B45" i="91" s="1"/>
  <c r="B44" i="91" s="1"/>
  <c r="B43" i="91" s="1"/>
  <c r="B52" i="91"/>
  <c r="B53" i="91" s="1"/>
  <c r="B54" i="91" s="1"/>
  <c r="B55" i="91" s="1"/>
  <c r="B56" i="91" s="1"/>
  <c r="D83" i="122"/>
  <c r="E27" i="36"/>
  <c r="I23" i="88"/>
  <c r="D24" i="88"/>
  <c r="D82" i="88" s="1"/>
  <c r="D23" i="102"/>
  <c r="D24" i="115"/>
  <c r="I23" i="115"/>
  <c r="C99" i="36"/>
  <c r="N60" i="80"/>
  <c r="G58" i="65"/>
  <c r="G42" i="65"/>
  <c r="G26" i="65"/>
  <c r="G10" i="65"/>
  <c r="G56" i="65"/>
  <c r="G40" i="65"/>
  <c r="G24" i="65"/>
  <c r="G8" i="65"/>
  <c r="G38" i="65"/>
  <c r="G6" i="65"/>
  <c r="G34" i="65"/>
  <c r="G32" i="65"/>
  <c r="G30" i="65"/>
  <c r="G22" i="65"/>
  <c r="G18" i="65"/>
  <c r="G54" i="65"/>
  <c r="G14" i="65"/>
  <c r="G50" i="65"/>
  <c r="G48" i="65"/>
  <c r="G46" i="65"/>
  <c r="G64" i="65"/>
  <c r="G16" i="65"/>
  <c r="G62" i="65"/>
  <c r="G11" i="65"/>
  <c r="G27" i="65"/>
  <c r="G43" i="65"/>
  <c r="G59" i="65"/>
  <c r="G15" i="65"/>
  <c r="G31" i="65"/>
  <c r="G47" i="65"/>
  <c r="G63" i="65"/>
  <c r="G17" i="65"/>
  <c r="G33" i="65"/>
  <c r="G49" i="65"/>
  <c r="G13" i="65"/>
  <c r="G39" i="65"/>
  <c r="G19" i="65"/>
  <c r="G41" i="65"/>
  <c r="G21" i="65"/>
  <c r="G45" i="65"/>
  <c r="G23" i="65"/>
  <c r="G51" i="65"/>
  <c r="G55" i="65"/>
  <c r="G53" i="65"/>
  <c r="G7" i="65"/>
  <c r="G57" i="65"/>
  <c r="G29" i="65"/>
  <c r="G9" i="65"/>
  <c r="G61" i="65"/>
  <c r="G35" i="65"/>
  <c r="G25" i="65"/>
  <c r="G37" i="65"/>
  <c r="G60" i="65"/>
  <c r="B46" i="92"/>
  <c r="B45" i="92" s="1"/>
  <c r="B44" i="92" s="1"/>
  <c r="B43" i="92" s="1"/>
  <c r="M26" i="78"/>
  <c r="M70" i="78" s="1"/>
  <c r="M71" i="78" s="1"/>
  <c r="D24" i="99"/>
  <c r="D82" i="99" s="1"/>
  <c r="D23" i="125"/>
  <c r="I23" i="125" s="1"/>
  <c r="H71" i="75"/>
  <c r="K137" i="31"/>
  <c r="K140" i="31" s="1"/>
  <c r="J140" i="31"/>
  <c r="I70" i="28"/>
  <c r="J26" i="78"/>
  <c r="J27" i="78" s="1"/>
  <c r="E82" i="120"/>
  <c r="F27" i="36"/>
  <c r="K26" i="78"/>
  <c r="K27" i="78" s="1"/>
  <c r="C70" i="36"/>
  <c r="B47" i="122"/>
  <c r="B46" i="122" s="1"/>
  <c r="B45" i="122" s="1"/>
  <c r="B44" i="122" s="1"/>
  <c r="B43" i="122" s="1"/>
  <c r="B52" i="122"/>
  <c r="B53" i="122" s="1"/>
  <c r="B54" i="122" s="1"/>
  <c r="B55" i="122" s="1"/>
  <c r="B56" i="122" s="1"/>
  <c r="G12" i="65"/>
  <c r="H227" i="78"/>
  <c r="G230" i="78"/>
  <c r="B52" i="86"/>
  <c r="B53" i="86" s="1"/>
  <c r="B54" i="86" s="1"/>
  <c r="B55" i="86" s="1"/>
  <c r="B56" i="86" s="1"/>
  <c r="B47" i="86"/>
  <c r="B46" i="86" s="1"/>
  <c r="B45" i="86" s="1"/>
  <c r="B44" i="86" s="1"/>
  <c r="B43" i="86" s="1"/>
  <c r="H223" i="117"/>
  <c r="I223" i="117" s="1"/>
  <c r="J223" i="117" s="1"/>
  <c r="J226" i="117" s="1"/>
  <c r="G226" i="117"/>
  <c r="J239" i="36"/>
  <c r="K239" i="36" s="1"/>
  <c r="K242" i="36" s="1"/>
  <c r="I242" i="36"/>
  <c r="D23" i="120"/>
  <c r="D24" i="120" s="1"/>
  <c r="D24" i="119"/>
  <c r="D82" i="119" s="1"/>
  <c r="H231" i="36"/>
  <c r="G234" i="36"/>
  <c r="G226" i="36"/>
  <c r="B52" i="90"/>
  <c r="B53" i="90" s="1"/>
  <c r="B54" i="90" s="1"/>
  <c r="B55" i="90" s="1"/>
  <c r="B56" i="90" s="1"/>
  <c r="D56" i="55"/>
  <c r="E55" i="55"/>
  <c r="K243" i="36"/>
  <c r="K246" i="36" s="1"/>
  <c r="C126" i="36"/>
  <c r="G20" i="65"/>
  <c r="B52" i="100"/>
  <c r="B53" i="100" s="1"/>
  <c r="B54" i="100" s="1"/>
  <c r="B55" i="100" s="1"/>
  <c r="B56" i="100" s="1"/>
  <c r="B52" i="82"/>
  <c r="B53" i="82" s="1"/>
  <c r="B54" i="82"/>
  <c r="B55" i="82" s="1"/>
  <c r="B56" i="82" s="1"/>
  <c r="B47" i="82"/>
  <c r="B46" i="82"/>
  <c r="B45" i="82" s="1"/>
  <c r="B44" i="82" s="1"/>
  <c r="B43" i="82" s="1"/>
  <c r="I27" i="79"/>
  <c r="J27" i="77"/>
  <c r="J242" i="36"/>
  <c r="L137" i="31"/>
  <c r="L140" i="31" s="1"/>
  <c r="K70" i="78"/>
  <c r="K71" i="78" s="1"/>
  <c r="I23" i="120"/>
  <c r="I223" i="36"/>
  <c r="I226" i="36" s="1"/>
  <c r="D24" i="125"/>
  <c r="D82" i="125" s="1"/>
  <c r="H226" i="117"/>
  <c r="I227" i="78"/>
  <c r="I230" i="78" s="1"/>
  <c r="H230" i="78"/>
  <c r="M27" i="76"/>
  <c r="L239" i="36"/>
  <c r="AE30" i="12" l="1"/>
  <c r="AE35" i="12" s="1"/>
  <c r="AE37" i="12"/>
  <c r="AA37" i="12"/>
  <c r="AA30" i="12"/>
  <c r="AA35" i="12" s="1"/>
  <c r="N37" i="12"/>
  <c r="N30" i="12"/>
  <c r="N35" i="12" s="1"/>
  <c r="G30" i="12"/>
  <c r="G35" i="12" s="1"/>
  <c r="G37" i="12"/>
  <c r="C37" i="12"/>
  <c r="C30" i="12"/>
  <c r="C35" i="12" s="1"/>
  <c r="J80" i="76"/>
  <c r="J26" i="76"/>
  <c r="L26" i="78"/>
  <c r="L80" i="78"/>
  <c r="L26" i="75"/>
  <c r="L80" i="75"/>
  <c r="G82" i="110"/>
  <c r="I82" i="110"/>
  <c r="H234" i="36"/>
  <c r="I231" i="36"/>
  <c r="M27" i="78"/>
  <c r="AC37" i="12"/>
  <c r="AC30" i="12"/>
  <c r="AC35" i="12" s="1"/>
  <c r="H318" i="80"/>
  <c r="M172" i="80"/>
  <c r="M169" i="80" s="1"/>
  <c r="M173" i="80" s="1"/>
  <c r="M176" i="80" s="1"/>
  <c r="I23" i="95"/>
  <c r="D24" i="95"/>
  <c r="D82" i="95" s="1"/>
  <c r="D24" i="110"/>
  <c r="D82" i="110" s="1"/>
  <c r="I23" i="110"/>
  <c r="I21" i="66"/>
  <c r="D21" i="66"/>
  <c r="B52" i="116"/>
  <c r="B53" i="116" s="1"/>
  <c r="B54" i="116" s="1"/>
  <c r="B55" i="116" s="1"/>
  <c r="B56" i="116" s="1"/>
  <c r="B47" i="116"/>
  <c r="B46" i="116" s="1"/>
  <c r="B45" i="116" s="1"/>
  <c r="B44" i="116" s="1"/>
  <c r="B43" i="116" s="1"/>
  <c r="F183" i="79"/>
  <c r="N183" i="79" s="1"/>
  <c r="N184" i="79"/>
  <c r="D81" i="114"/>
  <c r="D83" i="114" s="1"/>
  <c r="I78" i="114"/>
  <c r="D55" i="103"/>
  <c r="E55" i="103" s="1"/>
  <c r="E31" i="103" s="1"/>
  <c r="E23" i="103" s="1"/>
  <c r="E24" i="103" s="1"/>
  <c r="E82" i="103" s="1"/>
  <c r="C53" i="103"/>
  <c r="E53" i="103" s="1"/>
  <c r="G31" i="103" s="1"/>
  <c r="G23" i="103" s="1"/>
  <c r="G24" i="103" s="1"/>
  <c r="G82" i="103" s="1"/>
  <c r="C54" i="103"/>
  <c r="E54" i="103" s="1"/>
  <c r="F31" i="103" s="1"/>
  <c r="F23" i="103" s="1"/>
  <c r="F24" i="103" s="1"/>
  <c r="F82" i="103" s="1"/>
  <c r="D55" i="104"/>
  <c r="E55" i="104" s="1"/>
  <c r="E31" i="104" s="1"/>
  <c r="E23" i="104" s="1"/>
  <c r="E24" i="104" s="1"/>
  <c r="E82" i="104" s="1"/>
  <c r="C52" i="104"/>
  <c r="E52" i="104" s="1"/>
  <c r="H31" i="104" s="1"/>
  <c r="H23" i="104" s="1"/>
  <c r="H24" i="104" s="1"/>
  <c r="H82" i="104" s="1"/>
  <c r="C54" i="104"/>
  <c r="E54" i="104" s="1"/>
  <c r="F31" i="104" s="1"/>
  <c r="F23" i="104" s="1"/>
  <c r="F24" i="104" s="1"/>
  <c r="F82" i="104" s="1"/>
  <c r="D55" i="101"/>
  <c r="C53" i="101"/>
  <c r="E53" i="101" s="1"/>
  <c r="G31" i="101" s="1"/>
  <c r="G23" i="101" s="1"/>
  <c r="G24" i="101" s="1"/>
  <c r="C54" i="101"/>
  <c r="E54" i="101" s="1"/>
  <c r="F31" i="101" s="1"/>
  <c r="F23" i="101" s="1"/>
  <c r="F24" i="101" s="1"/>
  <c r="F82" i="101" s="1"/>
  <c r="D56" i="122"/>
  <c r="C55" i="122"/>
  <c r="E55" i="122" s="1"/>
  <c r="E31" i="122" s="1"/>
  <c r="E23" i="122" s="1"/>
  <c r="E24" i="122" s="1"/>
  <c r="E82" i="122" s="1"/>
  <c r="C53" i="122"/>
  <c r="E53" i="122" s="1"/>
  <c r="G31" i="122" s="1"/>
  <c r="G23" i="122" s="1"/>
  <c r="G24" i="122" s="1"/>
  <c r="C52" i="94"/>
  <c r="E52" i="94" s="1"/>
  <c r="H31" i="94" s="1"/>
  <c r="H23" i="94" s="1"/>
  <c r="H24" i="94" s="1"/>
  <c r="H82" i="94" s="1"/>
  <c r="C53" i="94"/>
  <c r="E53" i="94" s="1"/>
  <c r="G31" i="94" s="1"/>
  <c r="G23" i="94" s="1"/>
  <c r="G24" i="94" s="1"/>
  <c r="C55" i="94"/>
  <c r="E55" i="94" s="1"/>
  <c r="E31" i="94" s="1"/>
  <c r="E23" i="94" s="1"/>
  <c r="E24" i="94" s="1"/>
  <c r="E82" i="94" s="1"/>
  <c r="G14" i="94"/>
  <c r="G83" i="94" s="1"/>
  <c r="G8" i="28"/>
  <c r="G14" i="28" s="1"/>
  <c r="I81" i="95"/>
  <c r="I83" i="95" s="1"/>
  <c r="H83" i="95"/>
  <c r="H83" i="97"/>
  <c r="I81" i="97"/>
  <c r="I83" i="97" s="1"/>
  <c r="D56" i="97"/>
  <c r="E56" i="97" s="1"/>
  <c r="D31" i="97" s="1"/>
  <c r="C53" i="97"/>
  <c r="E53" i="97" s="1"/>
  <c r="G31" i="97" s="1"/>
  <c r="G23" i="97" s="1"/>
  <c r="G24" i="97" s="1"/>
  <c r="G82" i="97" s="1"/>
  <c r="C54" i="97"/>
  <c r="E54" i="97" s="1"/>
  <c r="F31" i="97" s="1"/>
  <c r="F23" i="97" s="1"/>
  <c r="F24" i="97" s="1"/>
  <c r="F82" i="97" s="1"/>
  <c r="C55" i="97"/>
  <c r="E55" i="97" s="1"/>
  <c r="E31" i="97" s="1"/>
  <c r="E23" i="97" s="1"/>
  <c r="E24" i="97" s="1"/>
  <c r="E82" i="97" s="1"/>
  <c r="G83" i="98"/>
  <c r="I81" i="98"/>
  <c r="I83" i="98" s="1"/>
  <c r="D54" i="99"/>
  <c r="C53" i="99"/>
  <c r="E53" i="99" s="1"/>
  <c r="G31" i="99" s="1"/>
  <c r="G23" i="99" s="1"/>
  <c r="G24" i="99" s="1"/>
  <c r="G82" i="99" s="1"/>
  <c r="C52" i="99"/>
  <c r="E52" i="99" s="1"/>
  <c r="H31" i="99" s="1"/>
  <c r="H23" i="99" s="1"/>
  <c r="H24" i="99" s="1"/>
  <c r="H82" i="99" s="1"/>
  <c r="C54" i="100"/>
  <c r="E54" i="100" s="1"/>
  <c r="F31" i="100" s="1"/>
  <c r="F23" i="100" s="1"/>
  <c r="F24" i="100" s="1"/>
  <c r="F82" i="100" s="1"/>
  <c r="C52" i="100"/>
  <c r="E52" i="100" s="1"/>
  <c r="H31" i="100" s="1"/>
  <c r="H23" i="100" s="1"/>
  <c r="H24" i="100" s="1"/>
  <c r="H82" i="100" s="1"/>
  <c r="I83" i="83"/>
  <c r="E81" i="86"/>
  <c r="E83" i="86" s="1"/>
  <c r="I78" i="86"/>
  <c r="D53" i="90"/>
  <c r="C52" i="90"/>
  <c r="E52" i="90" s="1"/>
  <c r="H31" i="90" s="1"/>
  <c r="H23" i="90" s="1"/>
  <c r="G81" i="81"/>
  <c r="I78" i="81"/>
  <c r="C23" i="28"/>
  <c r="D53" i="81"/>
  <c r="E53" i="81" s="1"/>
  <c r="G31" i="81" s="1"/>
  <c r="G23" i="81" s="1"/>
  <c r="C52" i="81"/>
  <c r="E52" i="81" s="1"/>
  <c r="H31" i="81" s="1"/>
  <c r="H23" i="81" s="1"/>
  <c r="H24" i="81" s="1"/>
  <c r="H82" i="81" s="1"/>
  <c r="M64" i="27"/>
  <c r="M118" i="27" s="1"/>
  <c r="K64" i="27"/>
  <c r="K118" i="27" s="1"/>
  <c r="I64" i="27"/>
  <c r="I118" i="27" s="1"/>
  <c r="H5" i="27"/>
  <c r="F5" i="27"/>
  <c r="D64" i="27"/>
  <c r="I38" i="9"/>
  <c r="I83" i="9" s="1"/>
  <c r="I40" i="9"/>
  <c r="I44" i="9" s="1"/>
  <c r="G44" i="9"/>
  <c r="G13" i="9"/>
  <c r="I13" i="9" s="1"/>
  <c r="D26" i="9"/>
  <c r="Z30" i="12"/>
  <c r="Z35" i="12" s="1"/>
  <c r="Z37" i="12"/>
  <c r="I29" i="2"/>
  <c r="I34" i="2" s="1"/>
  <c r="I36" i="2"/>
  <c r="M188" i="36"/>
  <c r="N149" i="36"/>
  <c r="H316" i="117"/>
  <c r="D172" i="117" s="1"/>
  <c r="H313" i="117"/>
  <c r="G172" i="117" s="1"/>
  <c r="G169" i="117" s="1"/>
  <c r="G173" i="117" s="1"/>
  <c r="G176" i="117" s="1"/>
  <c r="H315" i="117"/>
  <c r="E172" i="117" s="1"/>
  <c r="E169" i="117" s="1"/>
  <c r="E173" i="117" s="1"/>
  <c r="E176" i="117" s="1"/>
  <c r="E177" i="117" s="1"/>
  <c r="H310" i="117"/>
  <c r="J172" i="117" s="1"/>
  <c r="J169" i="117" s="1"/>
  <c r="J173" i="117" s="1"/>
  <c r="J176" i="117" s="1"/>
  <c r="J177" i="117" s="1"/>
  <c r="H312" i="117"/>
  <c r="H172" i="117" s="1"/>
  <c r="H169" i="117" s="1"/>
  <c r="H173" i="117" s="1"/>
  <c r="H176" i="117" s="1"/>
  <c r="H308" i="117"/>
  <c r="L172" i="117" s="1"/>
  <c r="L169" i="117" s="1"/>
  <c r="L173" i="117" s="1"/>
  <c r="L176" i="117" s="1"/>
  <c r="L177" i="117" s="1"/>
  <c r="H307" i="117"/>
  <c r="H314" i="117"/>
  <c r="F172" i="117" s="1"/>
  <c r="F169" i="117" s="1"/>
  <c r="F173" i="117" s="1"/>
  <c r="F176" i="117" s="1"/>
  <c r="F177" i="117" s="1"/>
  <c r="H309" i="117"/>
  <c r="K172" i="117" s="1"/>
  <c r="K169" i="117" s="1"/>
  <c r="K173" i="117" s="1"/>
  <c r="K176" i="117" s="1"/>
  <c r="H311" i="75"/>
  <c r="I172" i="75" s="1"/>
  <c r="I169" i="75" s="1"/>
  <c r="I173" i="75" s="1"/>
  <c r="I176" i="75" s="1"/>
  <c r="H314" i="75"/>
  <c r="F172" i="75" s="1"/>
  <c r="F169" i="75" s="1"/>
  <c r="F173" i="75" s="1"/>
  <c r="F176" i="75" s="1"/>
  <c r="F177" i="75" s="1"/>
  <c r="H312" i="75"/>
  <c r="H172" i="75" s="1"/>
  <c r="H169" i="75" s="1"/>
  <c r="H173" i="75" s="1"/>
  <c r="H176" i="75" s="1"/>
  <c r="H177" i="75" s="1"/>
  <c r="H316" i="75"/>
  <c r="D172" i="75" s="1"/>
  <c r="F318" i="75"/>
  <c r="H310" i="75"/>
  <c r="J172" i="75" s="1"/>
  <c r="J169" i="75" s="1"/>
  <c r="J173" i="75" s="1"/>
  <c r="J176" i="75" s="1"/>
  <c r="H313" i="75"/>
  <c r="G172" i="75" s="1"/>
  <c r="G169" i="75" s="1"/>
  <c r="G173" i="75" s="1"/>
  <c r="G176" i="75" s="1"/>
  <c r="H315" i="75"/>
  <c r="E172" i="75" s="1"/>
  <c r="E169" i="75" s="1"/>
  <c r="E173" i="75" s="1"/>
  <c r="E176" i="75" s="1"/>
  <c r="E177" i="75" s="1"/>
  <c r="H308" i="75"/>
  <c r="L172" i="75" s="1"/>
  <c r="L169" i="75" s="1"/>
  <c r="L173" i="75" s="1"/>
  <c r="L176" i="75" s="1"/>
  <c r="H309" i="75"/>
  <c r="K172" i="75" s="1"/>
  <c r="K169" i="75" s="1"/>
  <c r="K173" i="75" s="1"/>
  <c r="K176" i="75" s="1"/>
  <c r="H307" i="75"/>
  <c r="H314" i="76"/>
  <c r="F172" i="76" s="1"/>
  <c r="F169" i="76" s="1"/>
  <c r="F173" i="76" s="1"/>
  <c r="F176" i="76" s="1"/>
  <c r="H311" i="76"/>
  <c r="I172" i="76" s="1"/>
  <c r="I169" i="76" s="1"/>
  <c r="I173" i="76" s="1"/>
  <c r="I176" i="76" s="1"/>
  <c r="H315" i="76"/>
  <c r="E172" i="76" s="1"/>
  <c r="E169" i="76" s="1"/>
  <c r="E173" i="76" s="1"/>
  <c r="E176" i="76" s="1"/>
  <c r="E177" i="76" s="1"/>
  <c r="H309" i="76"/>
  <c r="K172" i="76" s="1"/>
  <c r="K169" i="76" s="1"/>
  <c r="K173" i="76" s="1"/>
  <c r="K176" i="76" s="1"/>
  <c r="H316" i="76"/>
  <c r="D172" i="76" s="1"/>
  <c r="H307" i="76"/>
  <c r="M172" i="76" s="1"/>
  <c r="M169" i="76" s="1"/>
  <c r="M173" i="76" s="1"/>
  <c r="M176" i="76" s="1"/>
  <c r="H312" i="76"/>
  <c r="H172" i="76" s="1"/>
  <c r="H310" i="76"/>
  <c r="J172" i="76" s="1"/>
  <c r="J169" i="76" s="1"/>
  <c r="J173" i="76" s="1"/>
  <c r="J176" i="76" s="1"/>
  <c r="J177" i="76" s="1"/>
  <c r="H308" i="76"/>
  <c r="L172" i="76" s="1"/>
  <c r="L169" i="76" s="1"/>
  <c r="L173" i="76" s="1"/>
  <c r="L176" i="76" s="1"/>
  <c r="L177" i="76" s="1"/>
  <c r="D169" i="77"/>
  <c r="N172" i="77"/>
  <c r="H312" i="77"/>
  <c r="H172" i="77" s="1"/>
  <c r="H169" i="77" s="1"/>
  <c r="H173" i="77" s="1"/>
  <c r="H176" i="77" s="1"/>
  <c r="H177" i="77" s="1"/>
  <c r="H311" i="77"/>
  <c r="I172" i="77" s="1"/>
  <c r="I169" i="77" s="1"/>
  <c r="I173" i="77" s="1"/>
  <c r="I176" i="77" s="1"/>
  <c r="I177" i="77" s="1"/>
  <c r="H315" i="77"/>
  <c r="E172" i="77" s="1"/>
  <c r="E169" i="77" s="1"/>
  <c r="E173" i="77" s="1"/>
  <c r="E176" i="77" s="1"/>
  <c r="E177" i="77" s="1"/>
  <c r="H309" i="77"/>
  <c r="K172" i="77" s="1"/>
  <c r="K169" i="77" s="1"/>
  <c r="K173" i="77" s="1"/>
  <c r="K176" i="77" s="1"/>
  <c r="H313" i="77"/>
  <c r="G172" i="77" s="1"/>
  <c r="G169" i="77" s="1"/>
  <c r="G173" i="77" s="1"/>
  <c r="G176" i="77" s="1"/>
  <c r="G177" i="77" s="1"/>
  <c r="H307" i="77"/>
  <c r="H314" i="77"/>
  <c r="F172" i="77" s="1"/>
  <c r="F169" i="77" s="1"/>
  <c r="F173" i="77" s="1"/>
  <c r="F176" i="77" s="1"/>
  <c r="F177" i="77" s="1"/>
  <c r="H316" i="78"/>
  <c r="D172" i="78" s="1"/>
  <c r="H310" i="78"/>
  <c r="J172" i="78" s="1"/>
  <c r="J169" i="78" s="1"/>
  <c r="J173" i="78" s="1"/>
  <c r="J176" i="78" s="1"/>
  <c r="F318" i="78"/>
  <c r="H313" i="78"/>
  <c r="G172" i="78" s="1"/>
  <c r="G169" i="78" s="1"/>
  <c r="G173" i="78" s="1"/>
  <c r="G176" i="78" s="1"/>
  <c r="G177" i="78" s="1"/>
  <c r="H311" i="78"/>
  <c r="I172" i="78" s="1"/>
  <c r="I169" i="78" s="1"/>
  <c r="I173" i="78" s="1"/>
  <c r="I176" i="78" s="1"/>
  <c r="H315" i="78"/>
  <c r="E172" i="78" s="1"/>
  <c r="E169" i="78" s="1"/>
  <c r="E173" i="78" s="1"/>
  <c r="E176" i="78" s="1"/>
  <c r="E177" i="78" s="1"/>
  <c r="H309" i="78"/>
  <c r="K172" i="78" s="1"/>
  <c r="K169" i="78" s="1"/>
  <c r="K173" i="78" s="1"/>
  <c r="K176" i="78" s="1"/>
  <c r="K177" i="78" s="1"/>
  <c r="H314" i="78"/>
  <c r="F172" i="78" s="1"/>
  <c r="F169" i="78" s="1"/>
  <c r="F173" i="78" s="1"/>
  <c r="F176" i="78" s="1"/>
  <c r="F177" i="78" s="1"/>
  <c r="H307" i="78"/>
  <c r="H312" i="78"/>
  <c r="H172" i="78" s="1"/>
  <c r="H169" i="78" s="1"/>
  <c r="H173" i="78" s="1"/>
  <c r="H176" i="78" s="1"/>
  <c r="H177" i="78" s="1"/>
  <c r="H309" i="79"/>
  <c r="K172" i="79" s="1"/>
  <c r="K169" i="79" s="1"/>
  <c r="K173" i="79" s="1"/>
  <c r="K176" i="79" s="1"/>
  <c r="H316" i="79"/>
  <c r="D172" i="79" s="1"/>
  <c r="H315" i="79"/>
  <c r="E172" i="79" s="1"/>
  <c r="E169" i="79" s="1"/>
  <c r="E173" i="79" s="1"/>
  <c r="E176" i="79" s="1"/>
  <c r="E177" i="79" s="1"/>
  <c r="H312" i="79"/>
  <c r="H172" i="79" s="1"/>
  <c r="H169" i="79" s="1"/>
  <c r="H173" i="79" s="1"/>
  <c r="H176" i="79" s="1"/>
  <c r="H310" i="79"/>
  <c r="J172" i="79" s="1"/>
  <c r="J169" i="79" s="1"/>
  <c r="J173" i="79" s="1"/>
  <c r="J176" i="79" s="1"/>
  <c r="H314" i="79"/>
  <c r="F172" i="79" s="1"/>
  <c r="F169" i="79" s="1"/>
  <c r="F173" i="79" s="1"/>
  <c r="F176" i="79" s="1"/>
  <c r="F177" i="79" s="1"/>
  <c r="F318" i="79"/>
  <c r="H311" i="79"/>
  <c r="I172" i="79" s="1"/>
  <c r="I169" i="79" s="1"/>
  <c r="I173" i="79" s="1"/>
  <c r="I176" i="79" s="1"/>
  <c r="H313" i="79"/>
  <c r="G172" i="79" s="1"/>
  <c r="G169" i="79" s="1"/>
  <c r="G173" i="79" s="1"/>
  <c r="G176" i="79" s="1"/>
  <c r="G177" i="79" s="1"/>
  <c r="H308" i="79"/>
  <c r="L172" i="79" s="1"/>
  <c r="L169" i="79" s="1"/>
  <c r="L173" i="79" s="1"/>
  <c r="L176" i="79" s="1"/>
  <c r="L177" i="79" s="1"/>
  <c r="H307" i="79"/>
  <c r="G169" i="80"/>
  <c r="G173" i="80" s="1"/>
  <c r="G176" i="80" s="1"/>
  <c r="G177" i="80" s="1"/>
  <c r="H311" i="80"/>
  <c r="I172" i="80" s="1"/>
  <c r="H314" i="80"/>
  <c r="F172" i="80" s="1"/>
  <c r="H316" i="80"/>
  <c r="D172" i="80" s="1"/>
  <c r="H309" i="80"/>
  <c r="K172" i="80" s="1"/>
  <c r="H315" i="80"/>
  <c r="E172" i="80" s="1"/>
  <c r="H312" i="80"/>
  <c r="H172" i="80" s="1"/>
  <c r="H169" i="80" s="1"/>
  <c r="H173" i="80" s="1"/>
  <c r="H176" i="80" s="1"/>
  <c r="H177" i="80" s="1"/>
  <c r="H308" i="80"/>
  <c r="L172" i="80" s="1"/>
  <c r="L169" i="80" s="1"/>
  <c r="L173" i="80" s="1"/>
  <c r="L176" i="80" s="1"/>
  <c r="L177" i="80" s="1"/>
  <c r="H310" i="80"/>
  <c r="J172" i="80" s="1"/>
  <c r="I235" i="117"/>
  <c r="H238" i="117"/>
  <c r="I239" i="117"/>
  <c r="H242" i="117"/>
  <c r="I231" i="75"/>
  <c r="H234" i="75"/>
  <c r="C130" i="55"/>
  <c r="I130" i="55" s="1"/>
  <c r="I126" i="55"/>
  <c r="K231" i="79"/>
  <c r="I82" i="115"/>
  <c r="B52" i="92"/>
  <c r="B53" i="92" s="1"/>
  <c r="B54" i="92" s="1"/>
  <c r="B55" i="92" s="1"/>
  <c r="B56" i="92" s="1"/>
  <c r="D23" i="96"/>
  <c r="I50" i="76"/>
  <c r="C55" i="100"/>
  <c r="E55" i="100" s="1"/>
  <c r="E31" i="100" s="1"/>
  <c r="E23" i="100" s="1"/>
  <c r="E24" i="100" s="1"/>
  <c r="E82" i="100" s="1"/>
  <c r="I78" i="91"/>
  <c r="E56" i="104"/>
  <c r="D31" i="104" s="1"/>
  <c r="E8" i="28"/>
  <c r="E14" i="28" s="1"/>
  <c r="K177" i="75"/>
  <c r="H27" i="36"/>
  <c r="H70" i="36"/>
  <c r="S37" i="12"/>
  <c r="B47" i="121"/>
  <c r="B46" i="121" s="1"/>
  <c r="B45" i="121" s="1"/>
  <c r="B44" i="121" s="1"/>
  <c r="B43" i="121" s="1"/>
  <c r="B52" i="121"/>
  <c r="B53" i="121" s="1"/>
  <c r="B54" i="121" s="1"/>
  <c r="B55" i="121" s="1"/>
  <c r="B56" i="121" s="1"/>
  <c r="H69" i="116"/>
  <c r="G69" i="116" s="1"/>
  <c r="F69" i="116" s="1"/>
  <c r="E69" i="116" s="1"/>
  <c r="D69" i="116" s="1"/>
  <c r="I80" i="80"/>
  <c r="N80" i="80" s="1"/>
  <c r="Q26" i="12"/>
  <c r="Y26" i="12"/>
  <c r="AB37" i="12"/>
  <c r="E52" i="86"/>
  <c r="H31" i="86" s="1"/>
  <c r="H23" i="86" s="1"/>
  <c r="H24" i="86" s="1"/>
  <c r="H82" i="86" s="1"/>
  <c r="C52" i="122"/>
  <c r="E52" i="122" s="1"/>
  <c r="H31" i="122" s="1"/>
  <c r="H23" i="122" s="1"/>
  <c r="H24" i="122" s="1"/>
  <c r="H82" i="122" s="1"/>
  <c r="C53" i="104"/>
  <c r="E53" i="104" s="1"/>
  <c r="G31" i="104" s="1"/>
  <c r="G23" i="104" s="1"/>
  <c r="G24" i="104" s="1"/>
  <c r="I82" i="104" s="1"/>
  <c r="I23" i="82"/>
  <c r="D24" i="82"/>
  <c r="D82" i="82" s="1"/>
  <c r="I50" i="75"/>
  <c r="N60" i="75"/>
  <c r="H308" i="78"/>
  <c r="L172" i="78" s="1"/>
  <c r="L169" i="78" s="1"/>
  <c r="L173" i="78" s="1"/>
  <c r="L176" i="78" s="1"/>
  <c r="F82" i="102"/>
  <c r="I81" i="90"/>
  <c r="I83" i="90" s="1"/>
  <c r="G18" i="11"/>
  <c r="H75" i="60"/>
  <c r="D78" i="28"/>
  <c r="D81" i="28" s="1"/>
  <c r="I73" i="28"/>
  <c r="L248" i="36"/>
  <c r="J187" i="36"/>
  <c r="C74" i="36"/>
  <c r="N30" i="36"/>
  <c r="K185" i="36"/>
  <c r="K183" i="36" s="1"/>
  <c r="K163" i="36"/>
  <c r="E185" i="36"/>
  <c r="E144" i="36"/>
  <c r="D185" i="36"/>
  <c r="D183" i="36" s="1"/>
  <c r="N165" i="36"/>
  <c r="C144" i="36"/>
  <c r="C185" i="36"/>
  <c r="E190" i="36"/>
  <c r="C103" i="24"/>
  <c r="C75" i="24"/>
  <c r="C104" i="24" s="1"/>
  <c r="C137" i="24" s="1"/>
  <c r="L141" i="31"/>
  <c r="K144" i="31"/>
  <c r="H235" i="36"/>
  <c r="G238" i="36"/>
  <c r="N185" i="117"/>
  <c r="N191" i="117"/>
  <c r="H310" i="77"/>
  <c r="J172" i="77" s="1"/>
  <c r="J169" i="77" s="1"/>
  <c r="J173" i="77" s="1"/>
  <c r="J176" i="77" s="1"/>
  <c r="I193" i="78"/>
  <c r="I196" i="78" s="1"/>
  <c r="N189" i="78"/>
  <c r="N193" i="78" s="1"/>
  <c r="C129" i="79"/>
  <c r="B127" i="79"/>
  <c r="E127" i="79" s="1"/>
  <c r="K60" i="79" s="1"/>
  <c r="K50" i="79" s="1"/>
  <c r="K51" i="79" s="1"/>
  <c r="B125" i="79"/>
  <c r="E125" i="79" s="1"/>
  <c r="M60" i="79" s="1"/>
  <c r="M60" i="36" s="1"/>
  <c r="B126" i="79"/>
  <c r="E126" i="79" s="1"/>
  <c r="L60" i="79" s="1"/>
  <c r="L50" i="79" s="1"/>
  <c r="L51" i="79" s="1"/>
  <c r="C99" i="79"/>
  <c r="E99" i="79" s="1"/>
  <c r="J36" i="79" s="1"/>
  <c r="J26" i="79" s="1"/>
  <c r="J27" i="79" s="1"/>
  <c r="B98" i="79"/>
  <c r="E98" i="79" s="1"/>
  <c r="K36" i="79" s="1"/>
  <c r="B96" i="79"/>
  <c r="E96" i="79" s="1"/>
  <c r="M36" i="79" s="1"/>
  <c r="M26" i="79" s="1"/>
  <c r="M27" i="79" s="1"/>
  <c r="D24" i="102"/>
  <c r="D82" i="102" s="1"/>
  <c r="I23" i="102"/>
  <c r="I31" i="121"/>
  <c r="D23" i="121"/>
  <c r="D24" i="121" s="1"/>
  <c r="D82" i="121" s="1"/>
  <c r="D82" i="115"/>
  <c r="D83" i="115"/>
  <c r="J50" i="77"/>
  <c r="J80" i="77"/>
  <c r="H177" i="79"/>
  <c r="AG30" i="12"/>
  <c r="AG35" i="12" s="1"/>
  <c r="AG37" i="12"/>
  <c r="L37" i="12"/>
  <c r="L30" i="12"/>
  <c r="L35" i="12" s="1"/>
  <c r="D23" i="114"/>
  <c r="I31" i="114"/>
  <c r="K177" i="76"/>
  <c r="I83" i="111"/>
  <c r="I82" i="111"/>
  <c r="O36" i="2"/>
  <c r="O29" i="2"/>
  <c r="O34" i="2" s="1"/>
  <c r="E19" i="67"/>
  <c r="B48" i="89"/>
  <c r="H7" i="89"/>
  <c r="G7" i="89" s="1"/>
  <c r="F7" i="89" s="1"/>
  <c r="E7" i="89" s="1"/>
  <c r="D7" i="89" s="1"/>
  <c r="H19" i="89"/>
  <c r="G19" i="89" s="1"/>
  <c r="F19" i="89" s="1"/>
  <c r="E19" i="89" s="1"/>
  <c r="D19" i="89" s="1"/>
  <c r="H19" i="100"/>
  <c r="G19" i="100" s="1"/>
  <c r="F19" i="100" s="1"/>
  <c r="E19" i="100" s="1"/>
  <c r="D19" i="100" s="1"/>
  <c r="H69" i="100"/>
  <c r="G69" i="100" s="1"/>
  <c r="F69" i="100" s="1"/>
  <c r="E69" i="100" s="1"/>
  <c r="D69" i="100" s="1"/>
  <c r="H7" i="100"/>
  <c r="G7" i="100" s="1"/>
  <c r="F7" i="100" s="1"/>
  <c r="E7" i="100" s="1"/>
  <c r="D7" i="100" s="1"/>
  <c r="H19" i="98"/>
  <c r="G19" i="98" s="1"/>
  <c r="F19" i="98" s="1"/>
  <c r="E19" i="98" s="1"/>
  <c r="D19" i="98" s="1"/>
  <c r="H7" i="98"/>
  <c r="G7" i="98" s="1"/>
  <c r="F7" i="98" s="1"/>
  <c r="E7" i="98" s="1"/>
  <c r="D7" i="98" s="1"/>
  <c r="H19" i="96"/>
  <c r="G19" i="96" s="1"/>
  <c r="F19" i="96" s="1"/>
  <c r="E19" i="96" s="1"/>
  <c r="D19" i="96" s="1"/>
  <c r="H7" i="96"/>
  <c r="G7" i="96" s="1"/>
  <c r="F7" i="96" s="1"/>
  <c r="E7" i="96" s="1"/>
  <c r="D7" i="96" s="1"/>
  <c r="AB24" i="42"/>
  <c r="C193" i="79"/>
  <c r="I81" i="124"/>
  <c r="I83" i="124" s="1"/>
  <c r="E81" i="113"/>
  <c r="E83" i="113" s="1"/>
  <c r="I78" i="113"/>
  <c r="D55" i="113"/>
  <c r="E55" i="113" s="1"/>
  <c r="E31" i="113" s="1"/>
  <c r="E23" i="113" s="1"/>
  <c r="E24" i="113" s="1"/>
  <c r="E82" i="113" s="1"/>
  <c r="C54" i="113"/>
  <c r="E54" i="113" s="1"/>
  <c r="F31" i="113" s="1"/>
  <c r="F23" i="113" s="1"/>
  <c r="F24" i="113" s="1"/>
  <c r="F82" i="113" s="1"/>
  <c r="C52" i="113"/>
  <c r="E52" i="113" s="1"/>
  <c r="H31" i="113" s="1"/>
  <c r="H23" i="113" s="1"/>
  <c r="H24" i="113" s="1"/>
  <c r="H83" i="91"/>
  <c r="I81" i="91"/>
  <c r="I82" i="91" s="1"/>
  <c r="D53" i="91"/>
  <c r="E53" i="91" s="1"/>
  <c r="G31" i="91" s="1"/>
  <c r="G23" i="91" s="1"/>
  <c r="G24" i="91" s="1"/>
  <c r="G82" i="91" s="1"/>
  <c r="C52" i="91"/>
  <c r="E52" i="91" s="1"/>
  <c r="H31" i="91" s="1"/>
  <c r="H23" i="91" s="1"/>
  <c r="H24" i="91" s="1"/>
  <c r="H82" i="91" s="1"/>
  <c r="C52" i="123"/>
  <c r="E52" i="123" s="1"/>
  <c r="H31" i="123" s="1"/>
  <c r="H23" i="123" s="1"/>
  <c r="H24" i="123" s="1"/>
  <c r="H82" i="123" s="1"/>
  <c r="C53" i="123"/>
  <c r="E53" i="123" s="1"/>
  <c r="G31" i="123" s="1"/>
  <c r="G23" i="123" s="1"/>
  <c r="G24" i="123" s="1"/>
  <c r="G83" i="123"/>
  <c r="I83" i="123"/>
  <c r="I78" i="104"/>
  <c r="I81" i="101"/>
  <c r="I83" i="101" s="1"/>
  <c r="G83" i="101"/>
  <c r="I83" i="94"/>
  <c r="E81" i="95"/>
  <c r="E83" i="95" s="1"/>
  <c r="I78" i="95"/>
  <c r="D81" i="98"/>
  <c r="D83" i="98" s="1"/>
  <c r="I78" i="98"/>
  <c r="D81" i="121"/>
  <c r="D83" i="121" s="1"/>
  <c r="I78" i="121"/>
  <c r="I81" i="121"/>
  <c r="H83" i="121"/>
  <c r="D53" i="121"/>
  <c r="C52" i="121"/>
  <c r="E52" i="121" s="1"/>
  <c r="H31" i="121" s="1"/>
  <c r="H23" i="121" s="1"/>
  <c r="H24" i="121" s="1"/>
  <c r="H82" i="121" s="1"/>
  <c r="E54" i="83"/>
  <c r="F31" i="83" s="1"/>
  <c r="F23" i="83" s="1"/>
  <c r="F24" i="83" s="1"/>
  <c r="F82" i="83" s="1"/>
  <c r="D54" i="83"/>
  <c r="C53" i="83"/>
  <c r="E53" i="83" s="1"/>
  <c r="G31" i="83" s="1"/>
  <c r="G23" i="83" s="1"/>
  <c r="G24" i="83" s="1"/>
  <c r="I82" i="83" s="1"/>
  <c r="C52" i="83"/>
  <c r="E52" i="83" s="1"/>
  <c r="H31" i="83" s="1"/>
  <c r="H23" i="83" s="1"/>
  <c r="H24" i="83" s="1"/>
  <c r="H82" i="83" s="1"/>
  <c r="D81" i="120"/>
  <c r="D83" i="120" s="1"/>
  <c r="I78" i="120"/>
  <c r="I81" i="120"/>
  <c r="I83" i="120" s="1"/>
  <c r="H83" i="120"/>
  <c r="D56" i="85"/>
  <c r="E56" i="85" s="1"/>
  <c r="D31" i="85" s="1"/>
  <c r="C53" i="85"/>
  <c r="E53" i="85" s="1"/>
  <c r="G31" i="85" s="1"/>
  <c r="G23" i="85" s="1"/>
  <c r="G24" i="85" s="1"/>
  <c r="C54" i="85"/>
  <c r="E54" i="85" s="1"/>
  <c r="F31" i="85" s="1"/>
  <c r="F23" i="85" s="1"/>
  <c r="F24" i="85" s="1"/>
  <c r="F82" i="85" s="1"/>
  <c r="H83" i="86"/>
  <c r="I81" i="86"/>
  <c r="I83" i="86" s="1"/>
  <c r="I83" i="88"/>
  <c r="H83" i="88"/>
  <c r="F14" i="90"/>
  <c r="F83" i="90" s="1"/>
  <c r="F8" i="28"/>
  <c r="L64" i="27"/>
  <c r="L118" i="27" s="1"/>
  <c r="G61" i="27"/>
  <c r="C64" i="27"/>
  <c r="C118" i="27" s="1"/>
  <c r="F223" i="75"/>
  <c r="E226" i="75"/>
  <c r="I239" i="75"/>
  <c r="H242" i="75"/>
  <c r="H231" i="76"/>
  <c r="G234" i="76"/>
  <c r="I235" i="76"/>
  <c r="H238" i="76"/>
  <c r="J243" i="76"/>
  <c r="I246" i="76"/>
  <c r="G227" i="77"/>
  <c r="F230" i="77"/>
  <c r="L243" i="77"/>
  <c r="L246" i="77" s="1"/>
  <c r="K246" i="77"/>
  <c r="E223" i="78"/>
  <c r="D226" i="78"/>
  <c r="L243" i="78"/>
  <c r="L246" i="78" s="1"/>
  <c r="K246" i="78"/>
  <c r="K247" i="78"/>
  <c r="J250" i="78"/>
  <c r="F223" i="79"/>
  <c r="E226" i="79"/>
  <c r="F230" i="79"/>
  <c r="G227" i="79"/>
  <c r="K235" i="79"/>
  <c r="J238" i="79"/>
  <c r="H53" i="55"/>
  <c r="H56" i="55" s="1"/>
  <c r="M22" i="55"/>
  <c r="L243" i="36"/>
  <c r="L246" i="36" s="1"/>
  <c r="I234" i="79"/>
  <c r="G226" i="80"/>
  <c r="I82" i="82"/>
  <c r="D70" i="36"/>
  <c r="L247" i="36"/>
  <c r="L250" i="36" s="1"/>
  <c r="H234" i="79"/>
  <c r="N24" i="31"/>
  <c r="D34" i="57"/>
  <c r="I95" i="55"/>
  <c r="I78" i="89"/>
  <c r="C53" i="100"/>
  <c r="E53" i="100" s="1"/>
  <c r="G31" i="100" s="1"/>
  <c r="G23" i="100" s="1"/>
  <c r="G24" i="100" s="1"/>
  <c r="D56" i="123"/>
  <c r="E56" i="123" s="1"/>
  <c r="D31" i="123" s="1"/>
  <c r="I31" i="123" s="1"/>
  <c r="G38" i="9"/>
  <c r="C54" i="94"/>
  <c r="E54" i="94" s="1"/>
  <c r="F31" i="94" s="1"/>
  <c r="F23" i="94" s="1"/>
  <c r="F24" i="94" s="1"/>
  <c r="F82" i="94" s="1"/>
  <c r="E52" i="93"/>
  <c r="H31" i="93" s="1"/>
  <c r="H23" i="93" s="1"/>
  <c r="H24" i="93" s="1"/>
  <c r="H82" i="93" s="1"/>
  <c r="H183" i="36"/>
  <c r="E51" i="36"/>
  <c r="E70" i="36"/>
  <c r="J177" i="75"/>
  <c r="G234" i="79"/>
  <c r="M80" i="78"/>
  <c r="J26" i="117"/>
  <c r="H19" i="116"/>
  <c r="G19" i="116" s="1"/>
  <c r="F19" i="116" s="1"/>
  <c r="E19" i="116" s="1"/>
  <c r="D19" i="116" s="1"/>
  <c r="D24" i="90"/>
  <c r="D82" i="90" s="1"/>
  <c r="H82" i="113"/>
  <c r="M26" i="12"/>
  <c r="U26" i="12"/>
  <c r="H35" i="12"/>
  <c r="C52" i="101"/>
  <c r="E52" i="101" s="1"/>
  <c r="H31" i="101" s="1"/>
  <c r="H23" i="101" s="1"/>
  <c r="H24" i="101" s="1"/>
  <c r="H82" i="101" s="1"/>
  <c r="H82" i="124"/>
  <c r="I50" i="117"/>
  <c r="N60" i="117"/>
  <c r="J50" i="78"/>
  <c r="J51" i="78" s="1"/>
  <c r="J80" i="78"/>
  <c r="E53" i="90"/>
  <c r="G31" i="90" s="1"/>
  <c r="G23" i="90" s="1"/>
  <c r="G24" i="90" s="1"/>
  <c r="G82" i="90" s="1"/>
  <c r="I78" i="90"/>
  <c r="C54" i="122"/>
  <c r="E54" i="122" s="1"/>
  <c r="F31" i="122" s="1"/>
  <c r="F23" i="122" s="1"/>
  <c r="F24" i="122" s="1"/>
  <c r="F82" i="122" s="1"/>
  <c r="F83" i="83"/>
  <c r="B52" i="119"/>
  <c r="B53" i="119" s="1"/>
  <c r="B54" i="119" s="1"/>
  <c r="B55" i="119" s="1"/>
  <c r="B56" i="119" s="1"/>
  <c r="B47" i="119"/>
  <c r="B46" i="119" s="1"/>
  <c r="B45" i="119" s="1"/>
  <c r="B44" i="119" s="1"/>
  <c r="B43" i="119" s="1"/>
  <c r="E47" i="11"/>
  <c r="C281" i="36"/>
  <c r="N152" i="36"/>
  <c r="L144" i="36"/>
  <c r="D186" i="36"/>
  <c r="D144" i="36"/>
  <c r="C42" i="24"/>
  <c r="C54" i="24"/>
  <c r="C136" i="24" s="1"/>
  <c r="C140" i="24" s="1"/>
  <c r="F318" i="117"/>
  <c r="N184" i="117"/>
  <c r="C98" i="77"/>
  <c r="E98" i="77" s="1"/>
  <c r="K36" i="77" s="1"/>
  <c r="B96" i="77"/>
  <c r="E96" i="77" s="1"/>
  <c r="M36" i="77" s="1"/>
  <c r="C67" i="79"/>
  <c r="C23" i="36"/>
  <c r="F27" i="79"/>
  <c r="F70" i="79"/>
  <c r="F71" i="79" s="1"/>
  <c r="N26" i="79"/>
  <c r="F15" i="79"/>
  <c r="F9" i="36"/>
  <c r="F15" i="36" s="1"/>
  <c r="E53" i="92"/>
  <c r="G31" i="92" s="1"/>
  <c r="G23" i="92" s="1"/>
  <c r="G24" i="92" s="1"/>
  <c r="G82" i="92" s="1"/>
  <c r="N183" i="76"/>
  <c r="E26" i="12"/>
  <c r="T35" i="12"/>
  <c r="E54" i="99"/>
  <c r="F31" i="99" s="1"/>
  <c r="F23" i="99" s="1"/>
  <c r="F24" i="99" s="1"/>
  <c r="F82" i="99" s="1"/>
  <c r="E53" i="95"/>
  <c r="G31" i="95" s="1"/>
  <c r="G23" i="95" s="1"/>
  <c r="G24" i="95" s="1"/>
  <c r="G82" i="95" s="1"/>
  <c r="I50" i="78"/>
  <c r="N60" i="78"/>
  <c r="G48" i="11"/>
  <c r="H36" i="6"/>
  <c r="C52" i="60"/>
  <c r="Q23" i="2"/>
  <c r="M22" i="76"/>
  <c r="L22" i="76" s="1"/>
  <c r="K22" i="76" s="1"/>
  <c r="J22" i="76" s="1"/>
  <c r="I22" i="76" s="1"/>
  <c r="H22" i="76" s="1"/>
  <c r="G22" i="76" s="1"/>
  <c r="F22" i="76" s="1"/>
  <c r="E22" i="76" s="1"/>
  <c r="D22" i="76" s="1"/>
  <c r="M46" i="76"/>
  <c r="L46" i="76" s="1"/>
  <c r="K46" i="76" s="1"/>
  <c r="J46" i="76" s="1"/>
  <c r="I46" i="76" s="1"/>
  <c r="H46" i="76" s="1"/>
  <c r="G46" i="76" s="1"/>
  <c r="F46" i="76" s="1"/>
  <c r="E46" i="76" s="1"/>
  <c r="D46" i="76" s="1"/>
  <c r="A307" i="76"/>
  <c r="A308" i="76" s="1"/>
  <c r="A309" i="76" s="1"/>
  <c r="A310" i="76" s="1"/>
  <c r="A311" i="76" s="1"/>
  <c r="A312" i="76" s="1"/>
  <c r="A313" i="76" s="1"/>
  <c r="A314" i="76" s="1"/>
  <c r="A315" i="76" s="1"/>
  <c r="A316" i="76" s="1"/>
  <c r="F94" i="62"/>
  <c r="D132" i="62" s="1"/>
  <c r="D134" i="62" s="1"/>
  <c r="D136" i="62" s="1"/>
  <c r="D139" i="62"/>
  <c r="E48" i="118"/>
  <c r="E42" i="118" s="1"/>
  <c r="E17" i="118"/>
  <c r="C40" i="50"/>
  <c r="C43" i="50"/>
  <c r="D82" i="120"/>
  <c r="AK26" i="12"/>
  <c r="I4" i="57"/>
  <c r="E48" i="62"/>
  <c r="C131" i="62" s="1"/>
  <c r="G177" i="117"/>
  <c r="E82" i="95"/>
  <c r="E55" i="101"/>
  <c r="E31" i="101" s="1"/>
  <c r="E23" i="101" s="1"/>
  <c r="E24" i="101" s="1"/>
  <c r="E82" i="101" s="1"/>
  <c r="E9" i="11"/>
  <c r="H41" i="60"/>
  <c r="P36" i="2"/>
  <c r="P29" i="2"/>
  <c r="P34" i="2" s="1"/>
  <c r="B47" i="28"/>
  <c r="B46" i="28" s="1"/>
  <c r="B45" i="28" s="1"/>
  <c r="B44" i="28" s="1"/>
  <c r="B43" i="28" s="1"/>
  <c r="B52" i="28"/>
  <c r="B53" i="28" s="1"/>
  <c r="B54" i="28" s="1"/>
  <c r="B55" i="28" s="1"/>
  <c r="B56" i="28" s="1"/>
  <c r="B48" i="87"/>
  <c r="H69" i="87"/>
  <c r="G69" i="87" s="1"/>
  <c r="F69" i="87" s="1"/>
  <c r="E69" i="87" s="1"/>
  <c r="D69" i="87" s="1"/>
  <c r="H7" i="103"/>
  <c r="G7" i="103" s="1"/>
  <c r="F7" i="103" s="1"/>
  <c r="E7" i="103" s="1"/>
  <c r="D7" i="103" s="1"/>
  <c r="B48" i="103"/>
  <c r="H7" i="123"/>
  <c r="G7" i="123" s="1"/>
  <c r="F7" i="123" s="1"/>
  <c r="E7" i="123" s="1"/>
  <c r="D7" i="123" s="1"/>
  <c r="B48" i="123"/>
  <c r="B52" i="123" s="1"/>
  <c r="B53" i="123" s="1"/>
  <c r="B54" i="123" s="1"/>
  <c r="B55" i="123" s="1"/>
  <c r="B56" i="123" s="1"/>
  <c r="H19" i="119"/>
  <c r="G19" i="119" s="1"/>
  <c r="F19" i="119" s="1"/>
  <c r="E19" i="119" s="1"/>
  <c r="D19" i="119" s="1"/>
  <c r="H7" i="119"/>
  <c r="G7" i="119" s="1"/>
  <c r="F7" i="119" s="1"/>
  <c r="E7" i="119" s="1"/>
  <c r="D7" i="119" s="1"/>
  <c r="E85" i="62"/>
  <c r="E138" i="62"/>
  <c r="E141" i="62" s="1"/>
  <c r="E147" i="62" s="1"/>
  <c r="C91" i="44"/>
  <c r="L177" i="75"/>
  <c r="E125" i="117"/>
  <c r="M60" i="117" s="1"/>
  <c r="M50" i="117" s="1"/>
  <c r="M51" i="117" s="1"/>
  <c r="G223" i="77"/>
  <c r="I83" i="100"/>
  <c r="E55" i="124"/>
  <c r="E31" i="124" s="1"/>
  <c r="E23" i="124" s="1"/>
  <c r="E24" i="124" s="1"/>
  <c r="E82" i="124" s="1"/>
  <c r="A121" i="36"/>
  <c r="A120" i="36" s="1"/>
  <c r="A119" i="36" s="1"/>
  <c r="A118" i="36" s="1"/>
  <c r="A117" i="36" s="1"/>
  <c r="A116" i="36" s="1"/>
  <c r="G83" i="11"/>
  <c r="G63" i="11"/>
  <c r="D9" i="11"/>
  <c r="D98" i="11" s="1"/>
  <c r="F52" i="60"/>
  <c r="H47" i="60"/>
  <c r="N23" i="2"/>
  <c r="S36" i="2"/>
  <c r="V23" i="2"/>
  <c r="R23" i="2"/>
  <c r="J14" i="66"/>
  <c r="J21" i="66" s="1"/>
  <c r="H19" i="22"/>
  <c r="E13" i="19"/>
  <c r="A274" i="75"/>
  <c r="A275" i="75" s="1"/>
  <c r="A276" i="75" s="1"/>
  <c r="A277" i="75" s="1"/>
  <c r="A278" i="75" s="1"/>
  <c r="A279" i="75" s="1"/>
  <c r="A280" i="75" s="1"/>
  <c r="A281" i="75" s="1"/>
  <c r="A282" i="75" s="1"/>
  <c r="A283" i="75" s="1"/>
  <c r="A96" i="75"/>
  <c r="A97" i="75" s="1"/>
  <c r="A98" i="75" s="1"/>
  <c r="A99" i="75" s="1"/>
  <c r="A100" i="75" s="1"/>
  <c r="M182" i="79"/>
  <c r="L182" i="79" s="1"/>
  <c r="K182" i="79" s="1"/>
  <c r="J182" i="79" s="1"/>
  <c r="I182" i="79" s="1"/>
  <c r="H182" i="79" s="1"/>
  <c r="G182" i="79" s="1"/>
  <c r="F182" i="79" s="1"/>
  <c r="E182" i="79" s="1"/>
  <c r="D182" i="79" s="1"/>
  <c r="A307" i="79"/>
  <c r="A308" i="79" s="1"/>
  <c r="A309" i="79" s="1"/>
  <c r="A310" i="79" s="1"/>
  <c r="A311" i="79" s="1"/>
  <c r="A312" i="79" s="1"/>
  <c r="A313" i="79" s="1"/>
  <c r="A314" i="79" s="1"/>
  <c r="A315" i="79" s="1"/>
  <c r="A316" i="79" s="1"/>
  <c r="A274" i="79"/>
  <c r="A275" i="79" s="1"/>
  <c r="A276" i="79" s="1"/>
  <c r="A277" i="79" s="1"/>
  <c r="A278" i="79" s="1"/>
  <c r="A279" i="79" s="1"/>
  <c r="A280" i="79" s="1"/>
  <c r="A281" i="79" s="1"/>
  <c r="A282" i="79" s="1"/>
  <c r="A283" i="79" s="1"/>
  <c r="M162" i="79"/>
  <c r="L162" i="79" s="1"/>
  <c r="K162" i="79" s="1"/>
  <c r="J162" i="79" s="1"/>
  <c r="I162" i="79" s="1"/>
  <c r="H162" i="79" s="1"/>
  <c r="G162" i="79" s="1"/>
  <c r="F162" i="79" s="1"/>
  <c r="E162" i="79" s="1"/>
  <c r="D162" i="79" s="1"/>
  <c r="M22" i="79"/>
  <c r="L22" i="79" s="1"/>
  <c r="K22" i="79" s="1"/>
  <c r="J22" i="79" s="1"/>
  <c r="I22" i="79" s="1"/>
  <c r="H22" i="79" s="1"/>
  <c r="G22" i="79" s="1"/>
  <c r="F22" i="79" s="1"/>
  <c r="E22" i="79" s="1"/>
  <c r="D22" i="79" s="1"/>
  <c r="BD24" i="42"/>
  <c r="I29" i="28"/>
  <c r="I22" i="28"/>
  <c r="I11" i="28"/>
  <c r="J75" i="36"/>
  <c r="K194" i="36"/>
  <c r="D191" i="36"/>
  <c r="N168" i="36"/>
  <c r="I187" i="36"/>
  <c r="I185" i="36"/>
  <c r="F144" i="36"/>
  <c r="F185" i="36"/>
  <c r="F187" i="36"/>
  <c r="L232" i="36"/>
  <c r="L258" i="36"/>
  <c r="D312" i="36"/>
  <c r="D310" i="36"/>
  <c r="D112" i="62"/>
  <c r="D126" i="62"/>
  <c r="E119" i="62"/>
  <c r="C144" i="62" s="1"/>
  <c r="D94" i="62"/>
  <c r="E143" i="62"/>
  <c r="E37" i="44"/>
  <c r="W24" i="42"/>
  <c r="Q24" i="42"/>
  <c r="G17" i="42"/>
  <c r="G24" i="42" s="1"/>
  <c r="H294" i="36"/>
  <c r="F183" i="117"/>
  <c r="N69" i="75"/>
  <c r="N77" i="75"/>
  <c r="N78" i="76"/>
  <c r="G172" i="31"/>
  <c r="E170" i="31"/>
  <c r="L142" i="31"/>
  <c r="E56" i="111"/>
  <c r="D31" i="111" s="1"/>
  <c r="E55" i="84"/>
  <c r="E31" i="84" s="1"/>
  <c r="E23" i="84" s="1"/>
  <c r="E24" i="84" s="1"/>
  <c r="E82" i="84" s="1"/>
  <c r="E53" i="121"/>
  <c r="G31" i="121" s="1"/>
  <c r="G23" i="121" s="1"/>
  <c r="G24" i="121" s="1"/>
  <c r="G82" i="121" s="1"/>
  <c r="E126" i="78"/>
  <c r="L60" i="78" s="1"/>
  <c r="L50" i="78" s="1"/>
  <c r="L51" i="78" s="1"/>
  <c r="C47" i="11"/>
  <c r="G78" i="11"/>
  <c r="E43" i="6"/>
  <c r="H42" i="6"/>
  <c r="H118" i="6"/>
  <c r="T23" i="2"/>
  <c r="J18" i="22"/>
  <c r="D19" i="22"/>
  <c r="H75" i="53"/>
  <c r="A121" i="80"/>
  <c r="A120" i="80" s="1"/>
  <c r="A119" i="80" s="1"/>
  <c r="A118" i="80" s="1"/>
  <c r="A117" i="80" s="1"/>
  <c r="A116" i="80" s="1"/>
  <c r="H8" i="80"/>
  <c r="G8" i="80" s="1"/>
  <c r="F8" i="80" s="1"/>
  <c r="E8" i="80" s="1"/>
  <c r="D8" i="80" s="1"/>
  <c r="AJ17" i="42"/>
  <c r="AJ24" i="42" s="1"/>
  <c r="BB17" i="42"/>
  <c r="BB24" i="42" s="1"/>
  <c r="C277" i="36"/>
  <c r="J191" i="36"/>
  <c r="E46" i="28"/>
  <c r="G74" i="36"/>
  <c r="N25" i="36"/>
  <c r="G88" i="36"/>
  <c r="I74" i="36"/>
  <c r="C101" i="118"/>
  <c r="C120" i="118" s="1"/>
  <c r="AU17" i="42"/>
  <c r="AU24" i="42" s="1"/>
  <c r="F51" i="76"/>
  <c r="F50" i="36"/>
  <c r="F51" i="36" s="1"/>
  <c r="G169" i="31"/>
  <c r="K169" i="31" s="1"/>
  <c r="K95" i="31" s="1"/>
  <c r="K92" i="31" s="1"/>
  <c r="K97" i="31" s="1"/>
  <c r="K106" i="31" s="1"/>
  <c r="E167" i="31"/>
  <c r="E178" i="31" s="1"/>
  <c r="I178" i="31" s="1"/>
  <c r="I75" i="82"/>
  <c r="AC17" i="42"/>
  <c r="AC24" i="42" s="1"/>
  <c r="BC17" i="42"/>
  <c r="BC24" i="42" s="1"/>
  <c r="H32" i="60"/>
  <c r="C54" i="82"/>
  <c r="E54" i="82" s="1"/>
  <c r="F31" i="82" s="1"/>
  <c r="F23" i="82" s="1"/>
  <c r="F24" i="82" s="1"/>
  <c r="F82" i="82" s="1"/>
  <c r="E75" i="36"/>
  <c r="I27" i="28"/>
  <c r="E70" i="28"/>
  <c r="K78" i="36"/>
  <c r="K76" i="36"/>
  <c r="N76" i="36" s="1"/>
  <c r="E184" i="36"/>
  <c r="E183" i="36" s="1"/>
  <c r="H163" i="36"/>
  <c r="C186" i="36"/>
  <c r="N186" i="36" s="1"/>
  <c r="E142" i="62"/>
  <c r="E146" i="62" s="1"/>
  <c r="E30" i="118"/>
  <c r="F42" i="118"/>
  <c r="F7" i="118"/>
  <c r="F63" i="118" s="1"/>
  <c r="B15" i="43"/>
  <c r="B23" i="43" s="1"/>
  <c r="AT17" i="42"/>
  <c r="AT24" i="42" s="1"/>
  <c r="AQ17" i="42"/>
  <c r="AQ24" i="42" s="1"/>
  <c r="AP17" i="42"/>
  <c r="AP24" i="42" s="1"/>
  <c r="AM17" i="42"/>
  <c r="AM24" i="42" s="1"/>
  <c r="Y17" i="42"/>
  <c r="Y24" i="42" s="1"/>
  <c r="Z17" i="42"/>
  <c r="U17" i="42"/>
  <c r="U24" i="42" s="1"/>
  <c r="K17" i="42"/>
  <c r="K24" i="42" s="1"/>
  <c r="E17" i="42"/>
  <c r="E24" i="42" s="1"/>
  <c r="D17" i="42"/>
  <c r="D24" i="42" s="1"/>
  <c r="H183" i="117"/>
  <c r="D183" i="117"/>
  <c r="N183" i="117" s="1"/>
  <c r="J183" i="117"/>
  <c r="I183" i="117"/>
  <c r="E183" i="117"/>
  <c r="C67" i="117"/>
  <c r="B127" i="117"/>
  <c r="E127" i="117" s="1"/>
  <c r="K60" i="117" s="1"/>
  <c r="K50" i="117" s="1"/>
  <c r="K51" i="117" s="1"/>
  <c r="I328" i="75"/>
  <c r="H294" i="75"/>
  <c r="I183" i="75"/>
  <c r="N191" i="75"/>
  <c r="K183" i="79"/>
  <c r="N186" i="79"/>
  <c r="N77" i="79"/>
  <c r="N79" i="79"/>
  <c r="F183" i="80"/>
  <c r="N183" i="80" s="1"/>
  <c r="H183" i="80"/>
  <c r="C189" i="80"/>
  <c r="C193" i="80" s="1"/>
  <c r="N68" i="80"/>
  <c r="C127" i="80"/>
  <c r="E127" i="80" s="1"/>
  <c r="K60" i="80" s="1"/>
  <c r="K50" i="80" s="1"/>
  <c r="K51" i="80" s="1"/>
  <c r="G171" i="31"/>
  <c r="E169" i="31"/>
  <c r="C53" i="124"/>
  <c r="E53" i="124" s="1"/>
  <c r="G31" i="124" s="1"/>
  <c r="G23" i="124" s="1"/>
  <c r="G24" i="124" s="1"/>
  <c r="G82" i="124" s="1"/>
  <c r="D54" i="124"/>
  <c r="E54" i="124" s="1"/>
  <c r="F31" i="124" s="1"/>
  <c r="F23" i="124" s="1"/>
  <c r="F24" i="124" s="1"/>
  <c r="F82" i="124" s="1"/>
  <c r="G83" i="103"/>
  <c r="G83" i="122"/>
  <c r="I78" i="83"/>
  <c r="BM17" i="42"/>
  <c r="BM24" i="42" s="1"/>
  <c r="E77" i="36"/>
  <c r="I30" i="28"/>
  <c r="I28" i="28"/>
  <c r="I21" i="28"/>
  <c r="D14" i="28"/>
  <c r="I13" i="36"/>
  <c r="I79" i="36"/>
  <c r="F79" i="36"/>
  <c r="D79" i="36"/>
  <c r="L77" i="36"/>
  <c r="J77" i="36"/>
  <c r="G77" i="36"/>
  <c r="G73" i="36"/>
  <c r="E73" i="36"/>
  <c r="C150" i="36"/>
  <c r="H69" i="36"/>
  <c r="H71" i="36" s="1"/>
  <c r="D67" i="36"/>
  <c r="D71" i="36" s="1"/>
  <c r="L152" i="31"/>
  <c r="D125" i="62"/>
  <c r="D143" i="62"/>
  <c r="D146" i="62" s="1"/>
  <c r="E12" i="118"/>
  <c r="C15" i="43"/>
  <c r="C23" i="43" s="1"/>
  <c r="D15" i="43"/>
  <c r="H15" i="43"/>
  <c r="H23" i="43" s="1"/>
  <c r="BI17" i="42"/>
  <c r="BI24" i="42" s="1"/>
  <c r="AO17" i="42"/>
  <c r="T17" i="42"/>
  <c r="T24" i="42" s="1"/>
  <c r="I328" i="36"/>
  <c r="N188" i="117"/>
  <c r="N183" i="78"/>
  <c r="N78" i="80"/>
  <c r="D55" i="98"/>
  <c r="C54" i="98"/>
  <c r="C100" i="75"/>
  <c r="E100" i="75" s="1"/>
  <c r="I36" i="75" s="1"/>
  <c r="B99" i="75"/>
  <c r="B100" i="76"/>
  <c r="E100" i="76" s="1"/>
  <c r="I36" i="76" s="1"/>
  <c r="I80" i="76" s="1"/>
  <c r="N80" i="76" s="1"/>
  <c r="B98" i="76"/>
  <c r="L183" i="77"/>
  <c r="N77" i="78"/>
  <c r="H294" i="80"/>
  <c r="L183" i="80"/>
  <c r="N188" i="80"/>
  <c r="C97" i="31"/>
  <c r="N80" i="31"/>
  <c r="G168" i="31" s="1"/>
  <c r="I75" i="125"/>
  <c r="E56" i="113"/>
  <c r="D31" i="113" s="1"/>
  <c r="I75" i="115"/>
  <c r="C52" i="92"/>
  <c r="E52" i="92" s="1"/>
  <c r="H31" i="92" s="1"/>
  <c r="H23" i="92" s="1"/>
  <c r="H24" i="92" s="1"/>
  <c r="H82" i="92" s="1"/>
  <c r="E54" i="93"/>
  <c r="F31" i="93" s="1"/>
  <c r="F23" i="93" s="1"/>
  <c r="F24" i="93" s="1"/>
  <c r="F82" i="93" s="1"/>
  <c r="I70" i="94"/>
  <c r="I75" i="98"/>
  <c r="C55" i="86"/>
  <c r="E55" i="86" s="1"/>
  <c r="E31" i="86" s="1"/>
  <c r="E23" i="86" s="1"/>
  <c r="E24" i="86" s="1"/>
  <c r="E82" i="86" s="1"/>
  <c r="C54" i="86"/>
  <c r="E54" i="86" s="1"/>
  <c r="F31" i="86" s="1"/>
  <c r="F23" i="86" s="1"/>
  <c r="F24" i="86" s="1"/>
  <c r="F82" i="86" s="1"/>
  <c r="C54" i="89"/>
  <c r="E54" i="89" s="1"/>
  <c r="F31" i="89" s="1"/>
  <c r="F23" i="89" s="1"/>
  <c r="F24" i="89" s="1"/>
  <c r="F82" i="89" s="1"/>
  <c r="C53" i="89"/>
  <c r="H83" i="9"/>
  <c r="G57" i="63"/>
  <c r="G95" i="63" s="1"/>
  <c r="F15" i="57"/>
  <c r="H183" i="75"/>
  <c r="N185" i="75"/>
  <c r="H294" i="76"/>
  <c r="C189" i="76"/>
  <c r="C193" i="76" s="1"/>
  <c r="N69" i="78"/>
  <c r="N68" i="78"/>
  <c r="N78" i="78"/>
  <c r="N68" i="79"/>
  <c r="I328" i="80"/>
  <c r="J183" i="80"/>
  <c r="I75" i="110"/>
  <c r="E56" i="112"/>
  <c r="D31" i="112" s="1"/>
  <c r="I70" i="113"/>
  <c r="I75" i="116"/>
  <c r="C52" i="97"/>
  <c r="E52" i="97" s="1"/>
  <c r="H31" i="97" s="1"/>
  <c r="H23" i="97" s="1"/>
  <c r="H24" i="97" s="1"/>
  <c r="D55" i="97"/>
  <c r="C52" i="98"/>
  <c r="E52" i="98" s="1"/>
  <c r="H31" i="98" s="1"/>
  <c r="H23" i="98" s="1"/>
  <c r="H24" i="98" s="1"/>
  <c r="H82" i="98" s="1"/>
  <c r="E64" i="27"/>
  <c r="E118" i="27" s="1"/>
  <c r="I70" i="116"/>
  <c r="I70" i="102"/>
  <c r="I75" i="123"/>
  <c r="I75" i="104"/>
  <c r="C52" i="95"/>
  <c r="H83" i="99"/>
  <c r="I75" i="121"/>
  <c r="I70" i="83"/>
  <c r="I70" i="85"/>
  <c r="E56" i="86"/>
  <c r="D31" i="86" s="1"/>
  <c r="P99" i="27"/>
  <c r="O5" i="27"/>
  <c r="N64" i="27"/>
  <c r="N118" i="27" s="1"/>
  <c r="N40" i="27"/>
  <c r="N61" i="27" s="1"/>
  <c r="F40" i="27"/>
  <c r="G23" i="9"/>
  <c r="I23" i="9" s="1"/>
  <c r="G36" i="2"/>
  <c r="E23" i="2"/>
  <c r="D23" i="2"/>
  <c r="F83" i="9"/>
  <c r="G88" i="63"/>
  <c r="F88" i="63"/>
  <c r="L234" i="117"/>
  <c r="L254" i="117"/>
  <c r="L238" i="78"/>
  <c r="J62" i="47"/>
  <c r="T32" i="53"/>
  <c r="L32" i="53"/>
  <c r="I17" i="57"/>
  <c r="C128" i="55"/>
  <c r="I70" i="93"/>
  <c r="I75" i="93"/>
  <c r="I81" i="93"/>
  <c r="I83" i="93" s="1"/>
  <c r="E56" i="93"/>
  <c r="D31" i="93" s="1"/>
  <c r="I70" i="122"/>
  <c r="I75" i="95"/>
  <c r="I70" i="98"/>
  <c r="E55" i="98"/>
  <c r="E31" i="98" s="1"/>
  <c r="E23" i="98" s="1"/>
  <c r="E24" i="98" s="1"/>
  <c r="E82" i="98" s="1"/>
  <c r="I75" i="100"/>
  <c r="I70" i="120"/>
  <c r="I75" i="120"/>
  <c r="E56" i="84"/>
  <c r="D31" i="84" s="1"/>
  <c r="I70" i="89"/>
  <c r="E56" i="89"/>
  <c r="D31" i="89" s="1"/>
  <c r="F64" i="27"/>
  <c r="F118" i="27" s="1"/>
  <c r="AA33" i="2"/>
  <c r="L230" i="117"/>
  <c r="L250" i="75"/>
  <c r="I27" i="57"/>
  <c r="E56" i="87"/>
  <c r="D31" i="87" s="1"/>
  <c r="I75" i="90"/>
  <c r="P64" i="27"/>
  <c r="P40" i="27"/>
  <c r="P61" i="27" s="1"/>
  <c r="O40" i="27"/>
  <c r="N99" i="27"/>
  <c r="L5" i="27"/>
  <c r="K5" i="27"/>
  <c r="J64" i="27"/>
  <c r="J118" i="27" s="1"/>
  <c r="I40" i="27"/>
  <c r="I61" i="27" s="1"/>
  <c r="G64" i="27"/>
  <c r="G118" i="27" s="1"/>
  <c r="D99" i="27"/>
  <c r="AA10" i="2"/>
  <c r="AA9" i="2" s="1"/>
  <c r="AA18" i="2" s="1"/>
  <c r="Z23" i="2"/>
  <c r="Y23" i="2"/>
  <c r="X23" i="2"/>
  <c r="W23" i="2"/>
  <c r="M23" i="2"/>
  <c r="L23" i="2"/>
  <c r="K23" i="2"/>
  <c r="J23" i="2"/>
  <c r="G58" i="9"/>
  <c r="G77" i="63"/>
  <c r="F91" i="63"/>
  <c r="F95" i="63" s="1"/>
  <c r="M191" i="36"/>
  <c r="L258" i="117"/>
  <c r="L234" i="77"/>
  <c r="L262" i="78"/>
  <c r="L188" i="36"/>
  <c r="I62" i="47"/>
  <c r="L62" i="47"/>
  <c r="E4" i="57"/>
  <c r="E34" i="57" s="1"/>
  <c r="F9" i="57"/>
  <c r="L53" i="55"/>
  <c r="L56" i="55" s="1"/>
  <c r="D127" i="55"/>
  <c r="D131" i="55" s="1"/>
  <c r="E26" i="9"/>
  <c r="AA22" i="2"/>
  <c r="H23" i="2"/>
  <c r="G75" i="9"/>
  <c r="G91" i="63"/>
  <c r="L238" i="75"/>
  <c r="L254" i="75"/>
  <c r="L242" i="77"/>
  <c r="L262" i="77"/>
  <c r="L242" i="79"/>
  <c r="L250" i="79"/>
  <c r="L262" i="80"/>
  <c r="L187" i="36"/>
  <c r="D62" i="47"/>
  <c r="G53" i="55"/>
  <c r="G56" i="55" s="1"/>
  <c r="H127" i="55"/>
  <c r="H131" i="55" s="1"/>
  <c r="C127" i="55"/>
  <c r="C131" i="55" s="1"/>
  <c r="E128" i="55"/>
  <c r="E132" i="55" s="1"/>
  <c r="K223" i="117"/>
  <c r="J227" i="78"/>
  <c r="H226" i="80"/>
  <c r="I223" i="80"/>
  <c r="D23" i="123"/>
  <c r="H82" i="97"/>
  <c r="I82" i="93"/>
  <c r="G82" i="93"/>
  <c r="I82" i="92"/>
  <c r="M50" i="80"/>
  <c r="H82" i="102"/>
  <c r="I82" i="102"/>
  <c r="K26" i="117"/>
  <c r="E134" i="62"/>
  <c r="E136" i="62" s="1"/>
  <c r="L50" i="77"/>
  <c r="L80" i="77"/>
  <c r="L60" i="36"/>
  <c r="G82" i="112"/>
  <c r="I82" i="112"/>
  <c r="G82" i="83"/>
  <c r="I82" i="100"/>
  <c r="G82" i="100"/>
  <c r="D23" i="104"/>
  <c r="I31" i="104"/>
  <c r="I82" i="124"/>
  <c r="M50" i="76"/>
  <c r="M80" i="76"/>
  <c r="L80" i="117"/>
  <c r="L26" i="117"/>
  <c r="K50" i="77"/>
  <c r="G82" i="119"/>
  <c r="I82" i="119"/>
  <c r="L172" i="36"/>
  <c r="L169" i="36" s="1"/>
  <c r="L173" i="36" s="1"/>
  <c r="L176" i="36" s="1"/>
  <c r="D23" i="103"/>
  <c r="I31" i="103"/>
  <c r="I31" i="92"/>
  <c r="D23" i="92"/>
  <c r="M80" i="117"/>
  <c r="M26" i="117"/>
  <c r="I226" i="117"/>
  <c r="J223" i="36"/>
  <c r="I23" i="121"/>
  <c r="F23" i="81"/>
  <c r="I31" i="94"/>
  <c r="D23" i="94"/>
  <c r="G82" i="94"/>
  <c r="I82" i="103"/>
  <c r="H82" i="103"/>
  <c r="M26" i="80"/>
  <c r="M80" i="80"/>
  <c r="L26" i="79"/>
  <c r="L80" i="79"/>
  <c r="I51" i="80"/>
  <c r="G34" i="57"/>
  <c r="I34" i="57" s="1"/>
  <c r="K167" i="31"/>
  <c r="G52" i="65"/>
  <c r="D30" i="12"/>
  <c r="D35" i="12" s="1"/>
  <c r="D37" i="12"/>
  <c r="R37" i="12"/>
  <c r="R30" i="12"/>
  <c r="R35" i="12" s="1"/>
  <c r="G82" i="104"/>
  <c r="M50" i="79"/>
  <c r="G82" i="85"/>
  <c r="I82" i="85"/>
  <c r="G28" i="65"/>
  <c r="I30" i="12"/>
  <c r="I35" i="12" s="1"/>
  <c r="I37" i="12"/>
  <c r="AI37" i="12"/>
  <c r="AI30" i="12"/>
  <c r="AI35" i="12" s="1"/>
  <c r="AH30" i="12"/>
  <c r="AH35" i="12" s="1"/>
  <c r="AH37" i="12"/>
  <c r="D23" i="81"/>
  <c r="I31" i="81"/>
  <c r="I23" i="98"/>
  <c r="D24" i="98"/>
  <c r="D82" i="98" s="1"/>
  <c r="G36" i="65"/>
  <c r="AD37" i="12"/>
  <c r="AD30" i="12"/>
  <c r="AD35" i="12" s="1"/>
  <c r="G82" i="86"/>
  <c r="G82" i="98"/>
  <c r="G82" i="87"/>
  <c r="I82" i="87"/>
  <c r="B47" i="123"/>
  <c r="B46" i="123" s="1"/>
  <c r="B45" i="123" s="1"/>
  <c r="B44" i="123" s="1"/>
  <c r="B43" i="123" s="1"/>
  <c r="I83" i="114"/>
  <c r="I82" i="114"/>
  <c r="N183" i="75"/>
  <c r="N36" i="78"/>
  <c r="I80" i="78"/>
  <c r="N80" i="78" s="1"/>
  <c r="I26" i="78"/>
  <c r="N36" i="76"/>
  <c r="I26" i="76"/>
  <c r="V30" i="12"/>
  <c r="V35" i="12" s="1"/>
  <c r="V37" i="12"/>
  <c r="G82" i="125"/>
  <c r="I82" i="125"/>
  <c r="I51" i="75"/>
  <c r="I177" i="75" s="1"/>
  <c r="N50" i="75"/>
  <c r="G82" i="88"/>
  <c r="I82" i="88"/>
  <c r="I82" i="101"/>
  <c r="G82" i="101"/>
  <c r="N36" i="80"/>
  <c r="I26" i="80"/>
  <c r="I36" i="36"/>
  <c r="AJ30" i="12"/>
  <c r="AJ35" i="12" s="1"/>
  <c r="AJ37" i="12"/>
  <c r="I83" i="99"/>
  <c r="I82" i="99"/>
  <c r="I23" i="101"/>
  <c r="D24" i="101"/>
  <c r="D82" i="101" s="1"/>
  <c r="I82" i="96"/>
  <c r="I83" i="91"/>
  <c r="O30" i="12"/>
  <c r="O35" i="12" s="1"/>
  <c r="N36" i="77"/>
  <c r="I26" i="77"/>
  <c r="I80" i="77"/>
  <c r="K30" i="12"/>
  <c r="K35" i="12" s="1"/>
  <c r="K37" i="12"/>
  <c r="N36" i="75"/>
  <c r="I26" i="75"/>
  <c r="I80" i="75"/>
  <c r="N80" i="75" s="1"/>
  <c r="H318" i="78"/>
  <c r="M172" i="78"/>
  <c r="I83" i="121"/>
  <c r="I82" i="121"/>
  <c r="J30" i="12"/>
  <c r="J35" i="12" s="1"/>
  <c r="W37" i="12"/>
  <c r="I223" i="76"/>
  <c r="H226" i="76"/>
  <c r="I26" i="117"/>
  <c r="I80" i="117"/>
  <c r="N80" i="117" s="1"/>
  <c r="I82" i="122"/>
  <c r="G82" i="122"/>
  <c r="C9" i="11"/>
  <c r="C98" i="11" s="1"/>
  <c r="A56" i="31"/>
  <c r="A57" i="31" s="1"/>
  <c r="A58" i="31" s="1"/>
  <c r="A59" i="31" s="1"/>
  <c r="A60" i="31" s="1"/>
  <c r="A153" i="31"/>
  <c r="A149" i="31" s="1"/>
  <c r="A145" i="31" s="1"/>
  <c r="A141" i="31" s="1"/>
  <c r="A137" i="31" s="1"/>
  <c r="A133" i="31" s="1"/>
  <c r="A129" i="31" s="1"/>
  <c r="A125" i="31" s="1"/>
  <c r="A121" i="31" s="1"/>
  <c r="A117" i="31" s="1"/>
  <c r="A52" i="31"/>
  <c r="A51" i="31" s="1"/>
  <c r="A50" i="31" s="1"/>
  <c r="A49" i="31" s="1"/>
  <c r="A48" i="31" s="1"/>
  <c r="A47" i="31" s="1"/>
  <c r="H7" i="31"/>
  <c r="G7" i="31" s="1"/>
  <c r="F7" i="31" s="1"/>
  <c r="E7" i="31" s="1"/>
  <c r="D7" i="31" s="1"/>
  <c r="F75" i="36"/>
  <c r="N31" i="36"/>
  <c r="K73" i="36"/>
  <c r="E90" i="36"/>
  <c r="D91" i="36"/>
  <c r="C97" i="36" s="1"/>
  <c r="L73" i="36"/>
  <c r="G10" i="11"/>
  <c r="F43" i="6"/>
  <c r="G52" i="60"/>
  <c r="H37" i="60"/>
  <c r="H52" i="60" s="1"/>
  <c r="J13" i="22"/>
  <c r="F9" i="11"/>
  <c r="B48" i="97"/>
  <c r="H69" i="97"/>
  <c r="G69" i="97" s="1"/>
  <c r="F69" i="97" s="1"/>
  <c r="E69" i="97" s="1"/>
  <c r="D69" i="97" s="1"/>
  <c r="I227" i="76"/>
  <c r="H230" i="76"/>
  <c r="H318" i="76"/>
  <c r="G25" i="11"/>
  <c r="E52" i="60"/>
  <c r="I52" i="60"/>
  <c r="G71" i="11"/>
  <c r="G47" i="11" s="1"/>
  <c r="F47" i="11"/>
  <c r="H39" i="6"/>
  <c r="H27" i="6"/>
  <c r="F22" i="49"/>
  <c r="F26" i="49" s="1"/>
  <c r="H8" i="78"/>
  <c r="G8" i="78" s="1"/>
  <c r="F8" i="78" s="1"/>
  <c r="E8" i="78" s="1"/>
  <c r="D8" i="78" s="1"/>
  <c r="M182" i="78"/>
  <c r="L182" i="78" s="1"/>
  <c r="K182" i="78" s="1"/>
  <c r="J182" i="78" s="1"/>
  <c r="I182" i="78" s="1"/>
  <c r="H182" i="78" s="1"/>
  <c r="G182" i="78" s="1"/>
  <c r="F182" i="78" s="1"/>
  <c r="E182" i="78" s="1"/>
  <c r="D182" i="78" s="1"/>
  <c r="A307" i="78"/>
  <c r="A308" i="78" s="1"/>
  <c r="A309" i="78" s="1"/>
  <c r="A310" i="78" s="1"/>
  <c r="A311" i="78" s="1"/>
  <c r="A312" i="78" s="1"/>
  <c r="A313" i="78" s="1"/>
  <c r="A314" i="78" s="1"/>
  <c r="A315" i="78" s="1"/>
  <c r="A316" i="78" s="1"/>
  <c r="A96" i="78"/>
  <c r="A97" i="78" s="1"/>
  <c r="A98" i="78" s="1"/>
  <c r="A99" i="78" s="1"/>
  <c r="A100" i="78" s="1"/>
  <c r="A259" i="78"/>
  <c r="A255" i="78" s="1"/>
  <c r="A251" i="78" s="1"/>
  <c r="A247" i="78" s="1"/>
  <c r="A243" i="78" s="1"/>
  <c r="A239" i="78" s="1"/>
  <c r="A235" i="78" s="1"/>
  <c r="A231" i="78" s="1"/>
  <c r="A227" i="78" s="1"/>
  <c r="A223" i="78" s="1"/>
  <c r="M162" i="78"/>
  <c r="L162" i="78" s="1"/>
  <c r="K162" i="78" s="1"/>
  <c r="J162" i="78" s="1"/>
  <c r="I162" i="78" s="1"/>
  <c r="H162" i="78" s="1"/>
  <c r="G162" i="78" s="1"/>
  <c r="F162" i="78" s="1"/>
  <c r="E162" i="78" s="1"/>
  <c r="D162" i="78" s="1"/>
  <c r="A125" i="78"/>
  <c r="A126" i="78" s="1"/>
  <c r="A127" i="78" s="1"/>
  <c r="A128" i="78" s="1"/>
  <c r="A129" i="78" s="1"/>
  <c r="A92" i="78"/>
  <c r="A91" i="78" s="1"/>
  <c r="A90" i="78" s="1"/>
  <c r="A89" i="78" s="1"/>
  <c r="A88" i="78" s="1"/>
  <c r="A87" i="78" s="1"/>
  <c r="M46" i="78"/>
  <c r="L46" i="78" s="1"/>
  <c r="K46" i="78" s="1"/>
  <c r="J46" i="78" s="1"/>
  <c r="I46" i="78" s="1"/>
  <c r="H46" i="78" s="1"/>
  <c r="G46" i="78" s="1"/>
  <c r="F46" i="78" s="1"/>
  <c r="E46" i="78" s="1"/>
  <c r="D46" i="78" s="1"/>
  <c r="C291" i="78"/>
  <c r="D291" i="78" s="1"/>
  <c r="E291" i="78" s="1"/>
  <c r="F291" i="78" s="1"/>
  <c r="G291" i="78" s="1"/>
  <c r="A121" i="78"/>
  <c r="A120" i="78" s="1"/>
  <c r="A119" i="78" s="1"/>
  <c r="A118" i="78" s="1"/>
  <c r="A117" i="78" s="1"/>
  <c r="A116" i="78" s="1"/>
  <c r="C54" i="28"/>
  <c r="D56" i="28"/>
  <c r="E56" i="28" s="1"/>
  <c r="C55" i="28"/>
  <c r="E55" i="28" s="1"/>
  <c r="H75" i="28"/>
  <c r="H78" i="28" s="1"/>
  <c r="H81" i="28" s="1"/>
  <c r="I76" i="28"/>
  <c r="G230" i="75"/>
  <c r="H227" i="75"/>
  <c r="F14" i="66"/>
  <c r="F21" i="66" s="1"/>
  <c r="F18" i="22"/>
  <c r="F19" i="22" s="1"/>
  <c r="L240" i="36"/>
  <c r="L242" i="36" s="1"/>
  <c r="N148" i="36"/>
  <c r="H187" i="36"/>
  <c r="G81" i="28"/>
  <c r="C190" i="36"/>
  <c r="C169" i="36"/>
  <c r="J144" i="36"/>
  <c r="N144" i="36" s="1"/>
  <c r="J185" i="36"/>
  <c r="D138" i="62"/>
  <c r="D141" i="62" s="1"/>
  <c r="D147" i="62" s="1"/>
  <c r="H69" i="98"/>
  <c r="G69" i="98" s="1"/>
  <c r="F69" i="98" s="1"/>
  <c r="E69" i="98" s="1"/>
  <c r="D69" i="98" s="1"/>
  <c r="B48" i="98"/>
  <c r="BA17" i="42"/>
  <c r="BA24" i="42" s="1"/>
  <c r="C279" i="36"/>
  <c r="H116" i="36"/>
  <c r="H73" i="36"/>
  <c r="I78" i="36"/>
  <c r="N55" i="36"/>
  <c r="E69" i="36"/>
  <c r="N49" i="36"/>
  <c r="H69" i="83"/>
  <c r="G69" i="83" s="1"/>
  <c r="F69" i="83" s="1"/>
  <c r="E69" i="83" s="1"/>
  <c r="D69" i="83" s="1"/>
  <c r="B48" i="83"/>
  <c r="B48" i="99"/>
  <c r="H69" i="99"/>
  <c r="G69" i="99" s="1"/>
  <c r="F69" i="99" s="1"/>
  <c r="E69" i="99" s="1"/>
  <c r="D69" i="99" s="1"/>
  <c r="AZ24" i="42"/>
  <c r="E75" i="28"/>
  <c r="E78" i="28" s="1"/>
  <c r="I77" i="28"/>
  <c r="L79" i="36"/>
  <c r="N79" i="36" s="1"/>
  <c r="C184" i="36"/>
  <c r="C163" i="36"/>
  <c r="G190" i="36"/>
  <c r="C280" i="36"/>
  <c r="H177" i="117"/>
  <c r="C53" i="113"/>
  <c r="E53" i="113" s="1"/>
  <c r="G31" i="113" s="1"/>
  <c r="G23" i="113" s="1"/>
  <c r="G24" i="113" s="1"/>
  <c r="H69" i="85"/>
  <c r="G69" i="85" s="1"/>
  <c r="F69" i="85" s="1"/>
  <c r="E69" i="85" s="1"/>
  <c r="D69" i="85" s="1"/>
  <c r="B48" i="85"/>
  <c r="H7" i="84"/>
  <c r="G7" i="84" s="1"/>
  <c r="F7" i="84" s="1"/>
  <c r="E7" i="84" s="1"/>
  <c r="D7" i="84" s="1"/>
  <c r="H69" i="84"/>
  <c r="G69" i="84" s="1"/>
  <c r="F69" i="84" s="1"/>
  <c r="E69" i="84" s="1"/>
  <c r="D69" i="84" s="1"/>
  <c r="B48" i="96"/>
  <c r="H69" i="96"/>
  <c r="G69" i="96" s="1"/>
  <c r="F69" i="96" s="1"/>
  <c r="E69" i="96" s="1"/>
  <c r="D69" i="96" s="1"/>
  <c r="F14" i="28"/>
  <c r="F83" i="28" s="1"/>
  <c r="N59" i="36"/>
  <c r="E119" i="36"/>
  <c r="C127" i="36" s="1"/>
  <c r="K74" i="36"/>
  <c r="I163" i="36"/>
  <c r="I184" i="36"/>
  <c r="I183" i="36" s="1"/>
  <c r="G70" i="75"/>
  <c r="G51" i="75"/>
  <c r="G50" i="36"/>
  <c r="H169" i="76"/>
  <c r="H173" i="76" s="1"/>
  <c r="H176" i="76" s="1"/>
  <c r="H177" i="76" s="1"/>
  <c r="H172" i="36"/>
  <c r="H169" i="36" s="1"/>
  <c r="H173" i="36" s="1"/>
  <c r="H176" i="36" s="1"/>
  <c r="H177" i="36" s="1"/>
  <c r="N74" i="77"/>
  <c r="C54" i="123"/>
  <c r="E54" i="123" s="1"/>
  <c r="F31" i="123" s="1"/>
  <c r="F23" i="123" s="1"/>
  <c r="F24" i="123" s="1"/>
  <c r="F82" i="123" s="1"/>
  <c r="C55" i="123"/>
  <c r="E55" i="123" s="1"/>
  <c r="E31" i="123" s="1"/>
  <c r="E23" i="123" s="1"/>
  <c r="E24" i="123" s="1"/>
  <c r="E82" i="123" s="1"/>
  <c r="H19" i="123"/>
  <c r="G19" i="123" s="1"/>
  <c r="F19" i="123" s="1"/>
  <c r="E19" i="123" s="1"/>
  <c r="D19" i="123" s="1"/>
  <c r="G188" i="36"/>
  <c r="E117" i="31"/>
  <c r="D120" i="31"/>
  <c r="E100" i="62"/>
  <c r="C42" i="118"/>
  <c r="H17" i="42"/>
  <c r="H24" i="42" s="1"/>
  <c r="F227" i="36"/>
  <c r="E230" i="36"/>
  <c r="N186" i="117"/>
  <c r="N188" i="75"/>
  <c r="N144" i="75"/>
  <c r="G71" i="75"/>
  <c r="G27" i="76"/>
  <c r="G70" i="76"/>
  <c r="G71" i="76" s="1"/>
  <c r="I328" i="77"/>
  <c r="J183" i="77"/>
  <c r="N183" i="77" s="1"/>
  <c r="N69" i="77"/>
  <c r="N80" i="77"/>
  <c r="D81" i="92"/>
  <c r="I78" i="92"/>
  <c r="G69" i="36"/>
  <c r="H195" i="36"/>
  <c r="J194" i="36"/>
  <c r="D188" i="36"/>
  <c r="C187" i="36"/>
  <c r="C154" i="36"/>
  <c r="L185" i="36"/>
  <c r="L183" i="36" s="1"/>
  <c r="F184" i="36"/>
  <c r="F183" i="36" s="1"/>
  <c r="C53" i="24"/>
  <c r="F121" i="31"/>
  <c r="E124" i="31"/>
  <c r="C94" i="62"/>
  <c r="D66" i="118"/>
  <c r="D120" i="118" s="1"/>
  <c r="D23" i="43"/>
  <c r="Z24" i="42"/>
  <c r="J24" i="42"/>
  <c r="N76" i="117"/>
  <c r="B98" i="75"/>
  <c r="E98" i="75" s="1"/>
  <c r="K36" i="75" s="1"/>
  <c r="C99" i="75"/>
  <c r="N78" i="77"/>
  <c r="N35" i="36"/>
  <c r="D163" i="36"/>
  <c r="I69" i="36"/>
  <c r="L236" i="36"/>
  <c r="G187" i="36"/>
  <c r="G125" i="31"/>
  <c r="F128" i="31"/>
  <c r="C7" i="118"/>
  <c r="C63" i="118" s="1"/>
  <c r="G23" i="43"/>
  <c r="AO24" i="42"/>
  <c r="N187" i="117"/>
  <c r="N78" i="117"/>
  <c r="N75" i="75"/>
  <c r="B96" i="75"/>
  <c r="E96" i="75" s="1"/>
  <c r="M36" i="75" s="1"/>
  <c r="M36" i="36" s="1"/>
  <c r="N187" i="77"/>
  <c r="N144" i="77"/>
  <c r="G132" i="31"/>
  <c r="I133" i="31"/>
  <c r="F40" i="50"/>
  <c r="F44" i="50" s="1"/>
  <c r="E70" i="117"/>
  <c r="C98" i="76"/>
  <c r="N79" i="78"/>
  <c r="I328" i="79"/>
  <c r="N190" i="79"/>
  <c r="N186" i="80"/>
  <c r="N191" i="80"/>
  <c r="N144" i="80"/>
  <c r="K188" i="31"/>
  <c r="H83" i="110"/>
  <c r="I70" i="112"/>
  <c r="I70" i="115"/>
  <c r="F83" i="116"/>
  <c r="E56" i="91"/>
  <c r="D31" i="91" s="1"/>
  <c r="N74" i="78"/>
  <c r="B128" i="79"/>
  <c r="E128" i="79" s="1"/>
  <c r="J60" i="79" s="1"/>
  <c r="B129" i="79"/>
  <c r="E129" i="79" s="1"/>
  <c r="I60" i="79" s="1"/>
  <c r="N75" i="80"/>
  <c r="C47" i="36"/>
  <c r="C67" i="36" s="1"/>
  <c r="C99" i="80"/>
  <c r="E99" i="80" s="1"/>
  <c r="J36" i="80" s="1"/>
  <c r="B97" i="80"/>
  <c r="E97" i="80" s="1"/>
  <c r="L36" i="80" s="1"/>
  <c r="B98" i="80"/>
  <c r="E98" i="80" s="1"/>
  <c r="K36" i="80" s="1"/>
  <c r="E56" i="124"/>
  <c r="D31" i="124" s="1"/>
  <c r="L61" i="27"/>
  <c r="K61" i="27"/>
  <c r="N75" i="78"/>
  <c r="H294" i="79"/>
  <c r="N187" i="79"/>
  <c r="N74" i="79"/>
  <c r="N77" i="80"/>
  <c r="C55" i="116"/>
  <c r="E55" i="116" s="1"/>
  <c r="E31" i="116" s="1"/>
  <c r="E23" i="116" s="1"/>
  <c r="E24" i="116" s="1"/>
  <c r="E82" i="116" s="1"/>
  <c r="C53" i="116"/>
  <c r="E53" i="116" s="1"/>
  <c r="G31" i="116" s="1"/>
  <c r="G23" i="116" s="1"/>
  <c r="G24" i="116" s="1"/>
  <c r="D56" i="116"/>
  <c r="E56" i="116" s="1"/>
  <c r="D31" i="116" s="1"/>
  <c r="C36" i="2"/>
  <c r="F82" i="84"/>
  <c r="E56" i="122"/>
  <c r="D31" i="122" s="1"/>
  <c r="E52" i="95"/>
  <c r="H31" i="95" s="1"/>
  <c r="H23" i="95" s="1"/>
  <c r="H24" i="95" s="1"/>
  <c r="H82" i="95" s="1"/>
  <c r="E53" i="89"/>
  <c r="G31" i="89" s="1"/>
  <c r="G23" i="89" s="1"/>
  <c r="G24" i="89" s="1"/>
  <c r="H61" i="27"/>
  <c r="I78" i="97"/>
  <c r="E56" i="83"/>
  <c r="D31" i="83" s="1"/>
  <c r="O61" i="27"/>
  <c r="D54" i="98"/>
  <c r="E54" i="98" s="1"/>
  <c r="F31" i="98" s="1"/>
  <c r="C52" i="120"/>
  <c r="E52" i="120" s="1"/>
  <c r="H31" i="120" s="1"/>
  <c r="H23" i="120" s="1"/>
  <c r="H24" i="120" s="1"/>
  <c r="C54" i="119"/>
  <c r="E54" i="119" s="1"/>
  <c r="F31" i="119" s="1"/>
  <c r="F23" i="119" s="1"/>
  <c r="F24" i="119" s="1"/>
  <c r="F82" i="119" s="1"/>
  <c r="C55" i="81"/>
  <c r="E55" i="81" s="1"/>
  <c r="E31" i="81" s="1"/>
  <c r="E5" i="27"/>
  <c r="E61" i="27" s="1"/>
  <c r="K18" i="23"/>
  <c r="D56" i="100"/>
  <c r="E56" i="100" s="1"/>
  <c r="D31" i="100" s="1"/>
  <c r="C5" i="27"/>
  <c r="C61" i="27" s="1"/>
  <c r="L250" i="76"/>
  <c r="L258" i="78"/>
  <c r="L246" i="79"/>
  <c r="E62" i="47"/>
  <c r="AG32" i="53"/>
  <c r="AC32" i="53"/>
  <c r="C52" i="55"/>
  <c r="K53" i="55"/>
  <c r="K56" i="55" s="1"/>
  <c r="C53" i="55"/>
  <c r="F127" i="55"/>
  <c r="H62" i="47"/>
  <c r="I5" i="57"/>
  <c r="G20" i="9"/>
  <c r="I20" i="9" s="1"/>
  <c r="M80" i="36" l="1"/>
  <c r="K29" i="2"/>
  <c r="K34" i="2" s="1"/>
  <c r="K36" i="2"/>
  <c r="X36" i="2"/>
  <c r="X29" i="2"/>
  <c r="X34" i="2" s="1"/>
  <c r="E7" i="118"/>
  <c r="E63" i="118" s="1"/>
  <c r="N77" i="36"/>
  <c r="K171" i="31"/>
  <c r="I95" i="31" s="1"/>
  <c r="I92" i="31" s="1"/>
  <c r="I97" i="31" s="1"/>
  <c r="I106" i="31" s="1"/>
  <c r="C100" i="36"/>
  <c r="E100" i="36" s="1"/>
  <c r="B99" i="36"/>
  <c r="E99" i="36" s="1"/>
  <c r="B98" i="36"/>
  <c r="H307" i="36"/>
  <c r="H318" i="36" s="1"/>
  <c r="H313" i="36"/>
  <c r="H310" i="36"/>
  <c r="H309" i="36"/>
  <c r="R29" i="2"/>
  <c r="R34" i="2" s="1"/>
  <c r="R36" i="2"/>
  <c r="G226" i="77"/>
  <c r="H223" i="77"/>
  <c r="K168" i="31"/>
  <c r="L95" i="31" s="1"/>
  <c r="L92" i="31" s="1"/>
  <c r="L97" i="31" s="1"/>
  <c r="L106" i="31" s="1"/>
  <c r="M26" i="77"/>
  <c r="M80" i="77"/>
  <c r="H308" i="36"/>
  <c r="F34" i="57"/>
  <c r="H227" i="77"/>
  <c r="G230" i="77"/>
  <c r="J235" i="76"/>
  <c r="I238" i="76"/>
  <c r="J239" i="75"/>
  <c r="I242" i="75"/>
  <c r="G82" i="123"/>
  <c r="I82" i="123"/>
  <c r="B52" i="89"/>
  <c r="B53" i="89" s="1"/>
  <c r="B54" i="89" s="1"/>
  <c r="B55" i="89" s="1"/>
  <c r="B56" i="89" s="1"/>
  <c r="B47" i="89"/>
  <c r="B46" i="89" s="1"/>
  <c r="B45" i="89" s="1"/>
  <c r="B44" i="89" s="1"/>
  <c r="B43" i="89" s="1"/>
  <c r="J51" i="77"/>
  <c r="J177" i="77" s="1"/>
  <c r="J70" i="77"/>
  <c r="J71" i="77" s="1"/>
  <c r="Y30" i="12"/>
  <c r="Y35" i="12" s="1"/>
  <c r="Y37" i="12"/>
  <c r="J239" i="117"/>
  <c r="I242" i="117"/>
  <c r="N172" i="80"/>
  <c r="D169" i="80"/>
  <c r="D172" i="36"/>
  <c r="J177" i="78"/>
  <c r="H318" i="75"/>
  <c r="M172" i="75"/>
  <c r="M169" i="75" s="1"/>
  <c r="M173" i="75" s="1"/>
  <c r="M176" i="75" s="1"/>
  <c r="M177" i="75" s="1"/>
  <c r="F61" i="27"/>
  <c r="E98" i="76"/>
  <c r="K36" i="76" s="1"/>
  <c r="K80" i="76" s="1"/>
  <c r="G177" i="75"/>
  <c r="N74" i="36"/>
  <c r="N78" i="36"/>
  <c r="N75" i="36"/>
  <c r="I82" i="86"/>
  <c r="M80" i="79"/>
  <c r="I82" i="94"/>
  <c r="I82" i="97"/>
  <c r="L36" i="2"/>
  <c r="L29" i="2"/>
  <c r="L34" i="2" s="1"/>
  <c r="Y36" i="2"/>
  <c r="Y29" i="2"/>
  <c r="Y34" i="2" s="1"/>
  <c r="P118" i="27"/>
  <c r="I31" i="89"/>
  <c r="D23" i="89"/>
  <c r="K174" i="31"/>
  <c r="F95" i="31" s="1"/>
  <c r="F92" i="31" s="1"/>
  <c r="F97" i="31" s="1"/>
  <c r="F106" i="31" s="1"/>
  <c r="F107" i="31" s="1"/>
  <c r="K170" i="31"/>
  <c r="J95" i="31" s="1"/>
  <c r="J92" i="31" s="1"/>
  <c r="J97" i="31" s="1"/>
  <c r="J106" i="31" s="1"/>
  <c r="K173" i="31"/>
  <c r="G95" i="31" s="1"/>
  <c r="G92" i="31" s="1"/>
  <c r="G97" i="31" s="1"/>
  <c r="G106" i="31" s="1"/>
  <c r="G107" i="31" s="1"/>
  <c r="K175" i="31"/>
  <c r="E95" i="31" s="1"/>
  <c r="E92" i="31" s="1"/>
  <c r="E97" i="31" s="1"/>
  <c r="E106" i="31" s="1"/>
  <c r="E107" i="31" s="1"/>
  <c r="K176" i="31"/>
  <c r="D95" i="31" s="1"/>
  <c r="T36" i="2"/>
  <c r="T29" i="2"/>
  <c r="T34" i="2" s="1"/>
  <c r="K172" i="31"/>
  <c r="H95" i="31" s="1"/>
  <c r="H92" i="31" s="1"/>
  <c r="H97" i="31" s="1"/>
  <c r="H106" i="31" s="1"/>
  <c r="H107" i="31" s="1"/>
  <c r="H312" i="36"/>
  <c r="V36" i="2"/>
  <c r="V29" i="2"/>
  <c r="V34" i="2" s="1"/>
  <c r="C143" i="62"/>
  <c r="C146" i="62" s="1"/>
  <c r="E94" i="62"/>
  <c r="C132" i="62" s="1"/>
  <c r="B47" i="87"/>
  <c r="B46" i="87" s="1"/>
  <c r="B45" i="87" s="1"/>
  <c r="B44" i="87" s="1"/>
  <c r="B43" i="87" s="1"/>
  <c r="B52" i="87"/>
  <c r="B53" i="87" s="1"/>
  <c r="B54" i="87" s="1"/>
  <c r="B55" i="87" s="1"/>
  <c r="B56" i="87" s="1"/>
  <c r="C44" i="50"/>
  <c r="F16" i="9" s="1"/>
  <c r="K80" i="77"/>
  <c r="K26" i="77"/>
  <c r="K27" i="77" s="1"/>
  <c r="L235" i="79"/>
  <c r="L238" i="79" s="1"/>
  <c r="K238" i="79"/>
  <c r="F226" i="79"/>
  <c r="G223" i="79"/>
  <c r="I23" i="114"/>
  <c r="D24" i="114"/>
  <c r="D82" i="114" s="1"/>
  <c r="L144" i="31"/>
  <c r="H315" i="36"/>
  <c r="Q30" i="12"/>
  <c r="Q35" i="12" s="1"/>
  <c r="Q37" i="12"/>
  <c r="H311" i="36"/>
  <c r="F70" i="36"/>
  <c r="F71" i="36" s="1"/>
  <c r="F169" i="80"/>
  <c r="F173" i="80" s="1"/>
  <c r="F176" i="80" s="1"/>
  <c r="F177" i="80" s="1"/>
  <c r="F172" i="36"/>
  <c r="F169" i="36" s="1"/>
  <c r="F173" i="36" s="1"/>
  <c r="F176" i="36" s="1"/>
  <c r="F177" i="36" s="1"/>
  <c r="M172" i="79"/>
  <c r="M169" i="79" s="1"/>
  <c r="M173" i="79" s="1"/>
  <c r="M176" i="79" s="1"/>
  <c r="H318" i="79"/>
  <c r="D169" i="78"/>
  <c r="N172" i="78"/>
  <c r="M172" i="117"/>
  <c r="M169" i="117" s="1"/>
  <c r="M173" i="117" s="1"/>
  <c r="M176" i="117" s="1"/>
  <c r="M177" i="117" s="1"/>
  <c r="H318" i="117"/>
  <c r="I81" i="81"/>
  <c r="I83" i="81" s="1"/>
  <c r="G83" i="81"/>
  <c r="I31" i="97"/>
  <c r="D23" i="97"/>
  <c r="F4" i="57"/>
  <c r="L27" i="78"/>
  <c r="L70" i="78"/>
  <c r="L71" i="78" s="1"/>
  <c r="H29" i="2"/>
  <c r="H34" i="2" s="1"/>
  <c r="H36" i="2"/>
  <c r="M36" i="2"/>
  <c r="M29" i="2"/>
  <c r="M34" i="2" s="1"/>
  <c r="Z29" i="2"/>
  <c r="Z34" i="2" s="1"/>
  <c r="Z36" i="2"/>
  <c r="D29" i="2"/>
  <c r="D34" i="2" s="1"/>
  <c r="D36" i="2"/>
  <c r="K108" i="31"/>
  <c r="K107" i="31"/>
  <c r="I31" i="111"/>
  <c r="D23" i="111"/>
  <c r="N191" i="36"/>
  <c r="B47" i="103"/>
  <c r="B46" i="103" s="1"/>
  <c r="B45" i="103" s="1"/>
  <c r="B44" i="103" s="1"/>
  <c r="B43" i="103" s="1"/>
  <c r="B52" i="103"/>
  <c r="B53" i="103" s="1"/>
  <c r="B54" i="103" s="1"/>
  <c r="B55" i="103" s="1"/>
  <c r="B56" i="103" s="1"/>
  <c r="Q29" i="2"/>
  <c r="Q34" i="2" s="1"/>
  <c r="Q36" i="2"/>
  <c r="N50" i="117"/>
  <c r="I51" i="117"/>
  <c r="I177" i="117" s="1"/>
  <c r="U30" i="12"/>
  <c r="U35" i="12" s="1"/>
  <c r="U37" i="12"/>
  <c r="G230" i="79"/>
  <c r="H227" i="79"/>
  <c r="K243" i="76"/>
  <c r="J246" i="76"/>
  <c r="I231" i="76"/>
  <c r="H234" i="76"/>
  <c r="F226" i="75"/>
  <c r="G223" i="75"/>
  <c r="N50" i="76"/>
  <c r="I51" i="76"/>
  <c r="I177" i="76" s="1"/>
  <c r="L231" i="79"/>
  <c r="L234" i="79" s="1"/>
  <c r="K234" i="79"/>
  <c r="J231" i="75"/>
  <c r="I234" i="75"/>
  <c r="J235" i="117"/>
  <c r="I238" i="117"/>
  <c r="E169" i="80"/>
  <c r="E173" i="80" s="1"/>
  <c r="E176" i="80" s="1"/>
  <c r="E177" i="80" s="1"/>
  <c r="E172" i="36"/>
  <c r="E169" i="36" s="1"/>
  <c r="E173" i="36" s="1"/>
  <c r="E176" i="36" s="1"/>
  <c r="E177" i="36" s="1"/>
  <c r="I169" i="80"/>
  <c r="I173" i="80" s="1"/>
  <c r="I176" i="80" s="1"/>
  <c r="I177" i="80" s="1"/>
  <c r="I172" i="36"/>
  <c r="I169" i="36" s="1"/>
  <c r="I173" i="36" s="1"/>
  <c r="I176" i="36" s="1"/>
  <c r="N172" i="79"/>
  <c r="D169" i="79"/>
  <c r="D173" i="77"/>
  <c r="D176" i="77" s="1"/>
  <c r="D177" i="77" s="1"/>
  <c r="N169" i="77"/>
  <c r="N173" i="77" s="1"/>
  <c r="L70" i="75"/>
  <c r="L71" i="75" s="1"/>
  <c r="L27" i="75"/>
  <c r="J27" i="76"/>
  <c r="J70" i="76"/>
  <c r="J71" i="76" s="1"/>
  <c r="E99" i="75"/>
  <c r="J36" i="75" s="1"/>
  <c r="J80" i="75" s="1"/>
  <c r="H43" i="6"/>
  <c r="J19" i="22"/>
  <c r="I82" i="98"/>
  <c r="K60" i="36"/>
  <c r="K80" i="117"/>
  <c r="J36" i="2"/>
  <c r="J29" i="2"/>
  <c r="J34" i="2" s="1"/>
  <c r="W36" i="2"/>
  <c r="W29" i="2"/>
  <c r="W34" i="2" s="1"/>
  <c r="AA23" i="2"/>
  <c r="D23" i="87"/>
  <c r="I31" i="87"/>
  <c r="D23" i="84"/>
  <c r="I31" i="84"/>
  <c r="D23" i="93"/>
  <c r="I31" i="93"/>
  <c r="C132" i="55"/>
  <c r="I132" i="55" s="1"/>
  <c r="I128" i="55"/>
  <c r="E36" i="2"/>
  <c r="E29" i="2"/>
  <c r="E34" i="2" s="1"/>
  <c r="I31" i="86"/>
  <c r="D23" i="86"/>
  <c r="D23" i="112"/>
  <c r="I31" i="112"/>
  <c r="D23" i="113"/>
  <c r="I31" i="113"/>
  <c r="D54" i="28"/>
  <c r="E54" i="28" s="1"/>
  <c r="C53" i="28"/>
  <c r="E53" i="28" s="1"/>
  <c r="C52" i="28"/>
  <c r="E52" i="28" s="1"/>
  <c r="L177" i="78"/>
  <c r="N29" i="2"/>
  <c r="N34" i="2" s="1"/>
  <c r="N36" i="2"/>
  <c r="E98" i="11"/>
  <c r="AK37" i="12"/>
  <c r="AK30" i="12"/>
  <c r="AK35" i="12" s="1"/>
  <c r="I51" i="78"/>
  <c r="I177" i="78" s="1"/>
  <c r="N50" i="78"/>
  <c r="E37" i="12"/>
  <c r="E30" i="12"/>
  <c r="E35" i="12" s="1"/>
  <c r="H316" i="36"/>
  <c r="M30" i="12"/>
  <c r="M35" i="12" s="1"/>
  <c r="M37" i="12"/>
  <c r="J70" i="117"/>
  <c r="J71" i="117" s="1"/>
  <c r="J27" i="117"/>
  <c r="H314" i="36"/>
  <c r="G83" i="9"/>
  <c r="J70" i="78"/>
  <c r="J71" i="78" s="1"/>
  <c r="L247" i="78"/>
  <c r="L250" i="78" s="1"/>
  <c r="K250" i="78"/>
  <c r="E226" i="78"/>
  <c r="F223" i="78"/>
  <c r="K26" i="79"/>
  <c r="K80" i="79"/>
  <c r="H238" i="36"/>
  <c r="I235" i="36"/>
  <c r="D83" i="28"/>
  <c r="I23" i="96"/>
  <c r="D24" i="96"/>
  <c r="D82" i="96" s="1"/>
  <c r="J169" i="80"/>
  <c r="J173" i="80" s="1"/>
  <c r="J176" i="80" s="1"/>
  <c r="J177" i="80" s="1"/>
  <c r="J172" i="36"/>
  <c r="J169" i="36" s="1"/>
  <c r="J173" i="36" s="1"/>
  <c r="J176" i="36" s="1"/>
  <c r="K169" i="80"/>
  <c r="K173" i="80" s="1"/>
  <c r="K176" i="80" s="1"/>
  <c r="K177" i="80" s="1"/>
  <c r="K172" i="36"/>
  <c r="K169" i="36" s="1"/>
  <c r="K173" i="36" s="1"/>
  <c r="K176" i="36" s="1"/>
  <c r="G172" i="36"/>
  <c r="G169" i="36" s="1"/>
  <c r="G173" i="36" s="1"/>
  <c r="G176" i="36" s="1"/>
  <c r="K177" i="79"/>
  <c r="M172" i="77"/>
  <c r="M169" i="77" s="1"/>
  <c r="M173" i="77" s="1"/>
  <c r="M176" i="77" s="1"/>
  <c r="M177" i="77" s="1"/>
  <c r="H318" i="77"/>
  <c r="D169" i="76"/>
  <c r="N172" i="76"/>
  <c r="F177" i="76"/>
  <c r="N172" i="75"/>
  <c r="D169" i="75"/>
  <c r="K177" i="117"/>
  <c r="D169" i="117"/>
  <c r="N172" i="117"/>
  <c r="D118" i="27"/>
  <c r="E125" i="62"/>
  <c r="J231" i="36"/>
  <c r="I234" i="36"/>
  <c r="F23" i="98"/>
  <c r="F24" i="98" s="1"/>
  <c r="F82" i="98" s="1"/>
  <c r="F31" i="28"/>
  <c r="J80" i="80"/>
  <c r="J26" i="80"/>
  <c r="G82" i="89"/>
  <c r="I82" i="89"/>
  <c r="G82" i="116"/>
  <c r="I82" i="116"/>
  <c r="J50" i="79"/>
  <c r="J60" i="36"/>
  <c r="J80" i="79"/>
  <c r="N187" i="36"/>
  <c r="F117" i="31"/>
  <c r="E120" i="31"/>
  <c r="G51" i="36"/>
  <c r="C183" i="36"/>
  <c r="N184" i="36"/>
  <c r="E81" i="28"/>
  <c r="I78" i="28"/>
  <c r="B47" i="99"/>
  <c r="B46" i="99" s="1"/>
  <c r="B45" i="99" s="1"/>
  <c r="B44" i="99" s="1"/>
  <c r="B43" i="99" s="1"/>
  <c r="B52" i="99"/>
  <c r="B53" i="99" s="1"/>
  <c r="B54" i="99" s="1"/>
  <c r="B55" i="99" s="1"/>
  <c r="B56" i="99" s="1"/>
  <c r="B52" i="98"/>
  <c r="B53" i="98" s="1"/>
  <c r="B54" i="98" s="1"/>
  <c r="B55" i="98" s="1"/>
  <c r="B56" i="98" s="1"/>
  <c r="B47" i="98"/>
  <c r="B46" i="98" s="1"/>
  <c r="B45" i="98" s="1"/>
  <c r="B44" i="98" s="1"/>
  <c r="B43" i="98" s="1"/>
  <c r="H83" i="28"/>
  <c r="C98" i="36"/>
  <c r="B96" i="36"/>
  <c r="E96" i="36" s="1"/>
  <c r="B97" i="36"/>
  <c r="E97" i="36" s="1"/>
  <c r="I70" i="117"/>
  <c r="I71" i="117" s="1"/>
  <c r="I27" i="117"/>
  <c r="N26" i="117"/>
  <c r="I82" i="95"/>
  <c r="I70" i="78"/>
  <c r="N26" i="78"/>
  <c r="I27" i="78"/>
  <c r="M51" i="79"/>
  <c r="M177" i="79" s="1"/>
  <c r="M70" i="79"/>
  <c r="M71" i="79" s="1"/>
  <c r="M95" i="31"/>
  <c r="M92" i="31" s="1"/>
  <c r="M97" i="31" s="1"/>
  <c r="M106" i="31" s="1"/>
  <c r="K178" i="31"/>
  <c r="M27" i="117"/>
  <c r="M70" i="117"/>
  <c r="M71" i="117" s="1"/>
  <c r="D24" i="92"/>
  <c r="I23" i="92"/>
  <c r="G31" i="28"/>
  <c r="L27" i="117"/>
  <c r="L70" i="117"/>
  <c r="L71" i="117" s="1"/>
  <c r="G70" i="36"/>
  <c r="I23" i="104"/>
  <c r="D24" i="104"/>
  <c r="D82" i="104" s="1"/>
  <c r="M51" i="80"/>
  <c r="M177" i="80" s="1"/>
  <c r="M50" i="36"/>
  <c r="M51" i="36" s="1"/>
  <c r="D24" i="123"/>
  <c r="D82" i="123" s="1"/>
  <c r="I23" i="123"/>
  <c r="F131" i="55"/>
  <c r="I131" i="55" s="1"/>
  <c r="I127" i="55"/>
  <c r="I82" i="120"/>
  <c r="H82" i="120"/>
  <c r="D23" i="83"/>
  <c r="I31" i="83"/>
  <c r="I31" i="85"/>
  <c r="D23" i="85"/>
  <c r="D31" i="28"/>
  <c r="I31" i="28" s="1"/>
  <c r="D23" i="124"/>
  <c r="I31" i="124"/>
  <c r="J133" i="31"/>
  <c r="I136" i="31"/>
  <c r="N188" i="36"/>
  <c r="B47" i="85"/>
  <c r="B46" i="85" s="1"/>
  <c r="B45" i="85" s="1"/>
  <c r="B44" i="85" s="1"/>
  <c r="B43" i="85" s="1"/>
  <c r="B52" i="85"/>
  <c r="B53" i="85" s="1"/>
  <c r="B54" i="85" s="1"/>
  <c r="B55" i="85" s="1"/>
  <c r="B56" i="85" s="1"/>
  <c r="B47" i="83"/>
  <c r="B46" i="83" s="1"/>
  <c r="B45" i="83" s="1"/>
  <c r="B44" i="83" s="1"/>
  <c r="B43" i="83" s="1"/>
  <c r="B52" i="83"/>
  <c r="B53" i="83" s="1"/>
  <c r="B54" i="83" s="1"/>
  <c r="B55" i="83" s="1"/>
  <c r="B56" i="83" s="1"/>
  <c r="N69" i="36"/>
  <c r="E71" i="36"/>
  <c r="B129" i="36"/>
  <c r="E129" i="36" s="1"/>
  <c r="B127" i="36"/>
  <c r="E127" i="36" s="1"/>
  <c r="B128" i="36"/>
  <c r="E128" i="36" s="1"/>
  <c r="B126" i="36"/>
  <c r="E126" i="36" s="1"/>
  <c r="B125" i="36"/>
  <c r="E125" i="36" s="1"/>
  <c r="C173" i="36"/>
  <c r="I227" i="75"/>
  <c r="H230" i="75"/>
  <c r="B47" i="97"/>
  <c r="B46" i="97" s="1"/>
  <c r="B45" i="97" s="1"/>
  <c r="B44" i="97" s="1"/>
  <c r="B43" i="97" s="1"/>
  <c r="B52" i="97"/>
  <c r="B53" i="97" s="1"/>
  <c r="B54" i="97" s="1"/>
  <c r="B55" i="97" s="1"/>
  <c r="B56" i="97" s="1"/>
  <c r="G9" i="11"/>
  <c r="G98" i="11" s="1"/>
  <c r="M169" i="78"/>
  <c r="M173" i="78" s="1"/>
  <c r="M176" i="78" s="1"/>
  <c r="M177" i="78" s="1"/>
  <c r="M172" i="36"/>
  <c r="M169" i="36" s="1"/>
  <c r="M173" i="36" s="1"/>
  <c r="M176" i="36" s="1"/>
  <c r="N26" i="75"/>
  <c r="I27" i="75"/>
  <c r="I70" i="75"/>
  <c r="I71" i="75" s="1"/>
  <c r="I27" i="77"/>
  <c r="N26" i="77"/>
  <c r="I70" i="77"/>
  <c r="N36" i="36"/>
  <c r="I23" i="81"/>
  <c r="D24" i="81"/>
  <c r="D82" i="81" s="1"/>
  <c r="L70" i="79"/>
  <c r="L71" i="79" s="1"/>
  <c r="L27" i="79"/>
  <c r="F24" i="81"/>
  <c r="F82" i="81" s="1"/>
  <c r="J226" i="36"/>
  <c r="K223" i="36"/>
  <c r="I23" i="103"/>
  <c r="D24" i="103"/>
  <c r="D82" i="103" s="1"/>
  <c r="G24" i="81"/>
  <c r="G23" i="28"/>
  <c r="G24" i="28" s="1"/>
  <c r="G82" i="28" s="1"/>
  <c r="K27" i="117"/>
  <c r="K70" i="117"/>
  <c r="K71" i="117" s="1"/>
  <c r="J230" i="78"/>
  <c r="K227" i="78"/>
  <c r="I31" i="100"/>
  <c r="D23" i="100"/>
  <c r="C56" i="55"/>
  <c r="M56" i="55" s="1"/>
  <c r="M53" i="55"/>
  <c r="K26" i="80"/>
  <c r="K80" i="80"/>
  <c r="D23" i="91"/>
  <c r="I31" i="91"/>
  <c r="M26" i="75"/>
  <c r="M80" i="75"/>
  <c r="G128" i="31"/>
  <c r="H125" i="31"/>
  <c r="D82" i="92"/>
  <c r="D83" i="92"/>
  <c r="E112" i="62"/>
  <c r="C140" i="62"/>
  <c r="C141" i="62" s="1"/>
  <c r="E126" i="62"/>
  <c r="C133" i="62" s="1"/>
  <c r="C134" i="62" s="1"/>
  <c r="C136" i="62" s="1"/>
  <c r="B52" i="96"/>
  <c r="B53" i="96" s="1"/>
  <c r="B54" i="96" s="1"/>
  <c r="B55" i="96" s="1"/>
  <c r="B56" i="96" s="1"/>
  <c r="B47" i="96"/>
  <c r="B46" i="96" s="1"/>
  <c r="B45" i="96" s="1"/>
  <c r="B44" i="96" s="1"/>
  <c r="B43" i="96" s="1"/>
  <c r="C189" i="36"/>
  <c r="C193" i="36" s="1"/>
  <c r="N190" i="36"/>
  <c r="F98" i="11"/>
  <c r="J223" i="76"/>
  <c r="I226" i="76"/>
  <c r="N26" i="80"/>
  <c r="I27" i="80"/>
  <c r="I26" i="36"/>
  <c r="I70" i="80"/>
  <c r="I27" i="76"/>
  <c r="N26" i="76"/>
  <c r="I70" i="76"/>
  <c r="I71" i="76" s="1"/>
  <c r="M26" i="36"/>
  <c r="M27" i="80"/>
  <c r="M70" i="80"/>
  <c r="M71" i="80" s="1"/>
  <c r="H24" i="90"/>
  <c r="H23" i="28"/>
  <c r="H24" i="28" s="1"/>
  <c r="H82" i="28" s="1"/>
  <c r="L51" i="77"/>
  <c r="L177" i="77" s="1"/>
  <c r="L50" i="36"/>
  <c r="L51" i="36" s="1"/>
  <c r="L70" i="77"/>
  <c r="L71" i="77" s="1"/>
  <c r="I226" i="80"/>
  <c r="J223" i="80"/>
  <c r="L223" i="117"/>
  <c r="K226" i="117"/>
  <c r="C55" i="55"/>
  <c r="M55" i="55" s="1"/>
  <c r="M52" i="55"/>
  <c r="E23" i="81"/>
  <c r="E31" i="28"/>
  <c r="I31" i="122"/>
  <c r="D23" i="122"/>
  <c r="I31" i="116"/>
  <c r="D23" i="116"/>
  <c r="L26" i="80"/>
  <c r="L80" i="80"/>
  <c r="L36" i="36"/>
  <c r="L80" i="36" s="1"/>
  <c r="I50" i="79"/>
  <c r="N60" i="79"/>
  <c r="I80" i="79"/>
  <c r="N80" i="79" s="1"/>
  <c r="I60" i="36"/>
  <c r="N60" i="36" s="1"/>
  <c r="E71" i="117"/>
  <c r="K80" i="75"/>
  <c r="K26" i="75"/>
  <c r="G121" i="31"/>
  <c r="F124" i="31"/>
  <c r="G227" i="36"/>
  <c r="F230" i="36"/>
  <c r="G82" i="113"/>
  <c r="I82" i="113"/>
  <c r="N163" i="36"/>
  <c r="J183" i="36"/>
  <c r="N185" i="36"/>
  <c r="I81" i="28"/>
  <c r="G83" i="28"/>
  <c r="I75" i="28"/>
  <c r="J227" i="76"/>
  <c r="I230" i="76"/>
  <c r="D24" i="94"/>
  <c r="D82" i="94" s="1"/>
  <c r="I23" i="94"/>
  <c r="H31" i="28"/>
  <c r="L177" i="36"/>
  <c r="K70" i="77"/>
  <c r="K71" i="77" s="1"/>
  <c r="K51" i="77"/>
  <c r="K177" i="77" s="1"/>
  <c r="K50" i="36"/>
  <c r="K51" i="36" s="1"/>
  <c r="K177" i="36" s="1"/>
  <c r="M51" i="76"/>
  <c r="M177" i="76" s="1"/>
  <c r="M70" i="76"/>
  <c r="M71" i="76" s="1"/>
  <c r="F26" i="9" l="1"/>
  <c r="G16" i="9"/>
  <c r="G26" i="9" s="1"/>
  <c r="D173" i="79"/>
  <c r="D176" i="79" s="1"/>
  <c r="D177" i="79" s="1"/>
  <c r="N169" i="79"/>
  <c r="N173" i="79" s="1"/>
  <c r="H230" i="79"/>
  <c r="I227" i="79"/>
  <c r="K239" i="75"/>
  <c r="J242" i="75"/>
  <c r="I223" i="77"/>
  <c r="H226" i="77"/>
  <c r="C147" i="62"/>
  <c r="G177" i="36"/>
  <c r="I23" i="93"/>
  <c r="D24" i="93"/>
  <c r="D82" i="93" s="1"/>
  <c r="K231" i="75"/>
  <c r="J234" i="75"/>
  <c r="J231" i="76"/>
  <c r="I234" i="76"/>
  <c r="D24" i="89"/>
  <c r="D82" i="89" s="1"/>
  <c r="I23" i="89"/>
  <c r="I227" i="77"/>
  <c r="H230" i="77"/>
  <c r="M27" i="77"/>
  <c r="M70" i="77"/>
  <c r="M71" i="77" s="1"/>
  <c r="J26" i="75"/>
  <c r="F23" i="28"/>
  <c r="F24" i="28" s="1"/>
  <c r="F82" i="28" s="1"/>
  <c r="K26" i="76"/>
  <c r="J36" i="36"/>
  <c r="J234" i="36"/>
  <c r="K231" i="36"/>
  <c r="D173" i="117"/>
  <c r="D176" i="117" s="1"/>
  <c r="D177" i="117" s="1"/>
  <c r="N169" i="117"/>
  <c r="N173" i="117" s="1"/>
  <c r="I23" i="86"/>
  <c r="D24" i="86"/>
  <c r="D82" i="86" s="1"/>
  <c r="AA29" i="2"/>
  <c r="AA34" i="2" s="1"/>
  <c r="AA36" i="2"/>
  <c r="H223" i="75"/>
  <c r="G226" i="75"/>
  <c r="D24" i="97"/>
  <c r="D82" i="97" s="1"/>
  <c r="I23" i="97"/>
  <c r="G226" i="79"/>
  <c r="H223" i="79"/>
  <c r="D169" i="36"/>
  <c r="N172" i="36"/>
  <c r="K239" i="117"/>
  <c r="J242" i="117"/>
  <c r="K235" i="76"/>
  <c r="J238" i="76"/>
  <c r="L108" i="31"/>
  <c r="L107" i="31"/>
  <c r="D173" i="75"/>
  <c r="D176" i="75" s="1"/>
  <c r="D177" i="75" s="1"/>
  <c r="N169" i="75"/>
  <c r="N173" i="75" s="1"/>
  <c r="N169" i="76"/>
  <c r="N173" i="76" s="1"/>
  <c r="D173" i="76"/>
  <c r="D176" i="76" s="1"/>
  <c r="D177" i="76" s="1"/>
  <c r="I238" i="36"/>
  <c r="J235" i="36"/>
  <c r="F226" i="78"/>
  <c r="G223" i="78"/>
  <c r="D92" i="31"/>
  <c r="D97" i="31" s="1"/>
  <c r="D106" i="31" s="1"/>
  <c r="D107" i="31" s="1"/>
  <c r="N95" i="31"/>
  <c r="N92" i="31" s="1"/>
  <c r="N97" i="31" s="1"/>
  <c r="N70" i="117"/>
  <c r="D24" i="112"/>
  <c r="D82" i="112" s="1"/>
  <c r="I23" i="112"/>
  <c r="D24" i="87"/>
  <c r="D82" i="87" s="1"/>
  <c r="I23" i="87"/>
  <c r="D173" i="78"/>
  <c r="D176" i="78" s="1"/>
  <c r="D177" i="78" s="1"/>
  <c r="N169" i="78"/>
  <c r="N173" i="78" s="1"/>
  <c r="N70" i="76"/>
  <c r="N70" i="75"/>
  <c r="K36" i="36"/>
  <c r="K80" i="36" s="1"/>
  <c r="M177" i="36"/>
  <c r="E98" i="36"/>
  <c r="K27" i="79"/>
  <c r="K70" i="79"/>
  <c r="K71" i="79" s="1"/>
  <c r="D24" i="113"/>
  <c r="D82" i="113" s="1"/>
  <c r="I23" i="113"/>
  <c r="D24" i="84"/>
  <c r="D82" i="84" s="1"/>
  <c r="I23" i="84"/>
  <c r="K235" i="117"/>
  <c r="J238" i="117"/>
  <c r="L243" i="76"/>
  <c r="L246" i="76" s="1"/>
  <c r="K246" i="76"/>
  <c r="I23" i="111"/>
  <c r="D24" i="111"/>
  <c r="D82" i="111" s="1"/>
  <c r="J107" i="31"/>
  <c r="J108" i="31"/>
  <c r="D173" i="80"/>
  <c r="D176" i="80" s="1"/>
  <c r="D177" i="80" s="1"/>
  <c r="N169" i="80"/>
  <c r="N173" i="80" s="1"/>
  <c r="I108" i="31"/>
  <c r="I107" i="31"/>
  <c r="E24" i="81"/>
  <c r="E82" i="81" s="1"/>
  <c r="E23" i="28"/>
  <c r="E24" i="28" s="1"/>
  <c r="E82" i="28" s="1"/>
  <c r="M70" i="36"/>
  <c r="M71" i="36" s="1"/>
  <c r="M27" i="36"/>
  <c r="I71" i="80"/>
  <c r="N70" i="80"/>
  <c r="J70" i="75"/>
  <c r="J71" i="75" s="1"/>
  <c r="J27" i="75"/>
  <c r="M70" i="75"/>
  <c r="M71" i="75" s="1"/>
  <c r="M27" i="75"/>
  <c r="K27" i="80"/>
  <c r="K70" i="80"/>
  <c r="K71" i="80" s="1"/>
  <c r="K26" i="36"/>
  <c r="D24" i="100"/>
  <c r="D82" i="100" s="1"/>
  <c r="I23" i="100"/>
  <c r="I82" i="81"/>
  <c r="G82" i="81"/>
  <c r="I23" i="124"/>
  <c r="D24" i="124"/>
  <c r="D82" i="124" s="1"/>
  <c r="G117" i="31"/>
  <c r="F120" i="31"/>
  <c r="I23" i="122"/>
  <c r="D24" i="122"/>
  <c r="D82" i="122" s="1"/>
  <c r="L226" i="117"/>
  <c r="H82" i="90"/>
  <c r="I82" i="90"/>
  <c r="I27" i="36"/>
  <c r="N26" i="36"/>
  <c r="I125" i="31"/>
  <c r="H128" i="31"/>
  <c r="I80" i="36"/>
  <c r="N80" i="36" s="1"/>
  <c r="J227" i="75"/>
  <c r="I230" i="75"/>
  <c r="I23" i="83"/>
  <c r="D24" i="83"/>
  <c r="D82" i="83" s="1"/>
  <c r="E83" i="28"/>
  <c r="I16" i="9"/>
  <c r="I26" i="9" s="1"/>
  <c r="J51" i="79"/>
  <c r="J177" i="79" s="1"/>
  <c r="J70" i="79"/>
  <c r="J71" i="79" s="1"/>
  <c r="J50" i="36"/>
  <c r="J51" i="36" s="1"/>
  <c r="J177" i="36" s="1"/>
  <c r="J80" i="36"/>
  <c r="G124" i="31"/>
  <c r="H121" i="31"/>
  <c r="L27" i="80"/>
  <c r="L26" i="36"/>
  <c r="L70" i="80"/>
  <c r="L71" i="80" s="1"/>
  <c r="K223" i="80"/>
  <c r="J226" i="80"/>
  <c r="K223" i="76"/>
  <c r="J226" i="76"/>
  <c r="D24" i="91"/>
  <c r="D82" i="91" s="1"/>
  <c r="I23" i="91"/>
  <c r="D23" i="28"/>
  <c r="K133" i="31"/>
  <c r="J136" i="31"/>
  <c r="I23" i="85"/>
  <c r="D24" i="85"/>
  <c r="D82" i="85" s="1"/>
  <c r="M107" i="31"/>
  <c r="N106" i="31"/>
  <c r="M108" i="31"/>
  <c r="G71" i="36"/>
  <c r="K227" i="76"/>
  <c r="J230" i="76"/>
  <c r="I83" i="28"/>
  <c r="I82" i="28"/>
  <c r="H227" i="36"/>
  <c r="G230" i="36"/>
  <c r="K27" i="75"/>
  <c r="K70" i="75"/>
  <c r="K71" i="75" s="1"/>
  <c r="N50" i="79"/>
  <c r="I51" i="79"/>
  <c r="I177" i="79" s="1"/>
  <c r="I70" i="79"/>
  <c r="I50" i="36"/>
  <c r="D24" i="116"/>
  <c r="D82" i="116" s="1"/>
  <c r="I23" i="116"/>
  <c r="L227" i="78"/>
  <c r="K230" i="78"/>
  <c r="L223" i="36"/>
  <c r="K226" i="36"/>
  <c r="I71" i="77"/>
  <c r="N70" i="77"/>
  <c r="I71" i="78"/>
  <c r="N70" i="78"/>
  <c r="N183" i="36"/>
  <c r="K27" i="76"/>
  <c r="K70" i="76"/>
  <c r="K71" i="76" s="1"/>
  <c r="J27" i="80"/>
  <c r="J26" i="36"/>
  <c r="J70" i="80"/>
  <c r="J71" i="80" s="1"/>
  <c r="J238" i="36" l="1"/>
  <c r="K235" i="36"/>
  <c r="L235" i="117"/>
  <c r="L238" i="117" s="1"/>
  <c r="C298" i="117" s="1"/>
  <c r="E274" i="117" s="1"/>
  <c r="E285" i="117" s="1"/>
  <c r="K238" i="117"/>
  <c r="L235" i="76"/>
  <c r="L238" i="76" s="1"/>
  <c r="K238" i="76"/>
  <c r="D173" i="36"/>
  <c r="D176" i="36" s="1"/>
  <c r="D177" i="36" s="1"/>
  <c r="N169" i="36"/>
  <c r="N173" i="36" s="1"/>
  <c r="L231" i="75"/>
  <c r="L234" i="75" s="1"/>
  <c r="K234" i="75"/>
  <c r="L239" i="75"/>
  <c r="L242" i="75" s="1"/>
  <c r="K242" i="75"/>
  <c r="H223" i="78"/>
  <c r="G226" i="78"/>
  <c r="H226" i="79"/>
  <c r="I223" i="79"/>
  <c r="L231" i="36"/>
  <c r="L234" i="36" s="1"/>
  <c r="K234" i="36"/>
  <c r="I230" i="79"/>
  <c r="J227" i="79"/>
  <c r="L239" i="117"/>
  <c r="L242" i="117" s="1"/>
  <c r="K242" i="117"/>
  <c r="H226" i="75"/>
  <c r="I223" i="75"/>
  <c r="J227" i="77"/>
  <c r="I230" i="77"/>
  <c r="K231" i="76"/>
  <c r="J234" i="76"/>
  <c r="J223" i="77"/>
  <c r="I226" i="77"/>
  <c r="J70" i="36"/>
  <c r="J71" i="36" s="1"/>
  <c r="J27" i="36"/>
  <c r="K226" i="76"/>
  <c r="L223" i="76"/>
  <c r="E298" i="117"/>
  <c r="E276" i="117" s="1"/>
  <c r="H298" i="117"/>
  <c r="E279" i="117" s="1"/>
  <c r="J298" i="117"/>
  <c r="E281" i="117" s="1"/>
  <c r="F298" i="117"/>
  <c r="E277" i="117" s="1"/>
  <c r="G298" i="117"/>
  <c r="E278" i="117" s="1"/>
  <c r="I298" i="117"/>
  <c r="E280" i="117" s="1"/>
  <c r="K298" i="117"/>
  <c r="E282" i="117" s="1"/>
  <c r="H117" i="31"/>
  <c r="G120" i="31"/>
  <c r="J230" i="75"/>
  <c r="K227" i="75"/>
  <c r="L230" i="78"/>
  <c r="I51" i="36"/>
  <c r="I177" i="36" s="1"/>
  <c r="N50" i="36"/>
  <c r="H230" i="36"/>
  <c r="I227" i="36"/>
  <c r="L227" i="76"/>
  <c r="L230" i="76" s="1"/>
  <c r="K230" i="76"/>
  <c r="N107" i="31"/>
  <c r="N108" i="31"/>
  <c r="L70" i="36"/>
  <c r="L71" i="36" s="1"/>
  <c r="L27" i="36"/>
  <c r="I128" i="31"/>
  <c r="J125" i="31"/>
  <c r="L298" i="117"/>
  <c r="E283" i="117" s="1"/>
  <c r="N70" i="79"/>
  <c r="I71" i="79"/>
  <c r="L133" i="31"/>
  <c r="L136" i="31" s="1"/>
  <c r="K136" i="31"/>
  <c r="L226" i="36"/>
  <c r="L298" i="36" s="1"/>
  <c r="E283" i="36" s="1"/>
  <c r="D24" i="28"/>
  <c r="D82" i="28" s="1"/>
  <c r="I23" i="28"/>
  <c r="K226" i="80"/>
  <c r="L223" i="80"/>
  <c r="I121" i="31"/>
  <c r="H124" i="31"/>
  <c r="I70" i="36"/>
  <c r="K27" i="36"/>
  <c r="K70" i="36"/>
  <c r="K71" i="36" s="1"/>
  <c r="I226" i="79" l="1"/>
  <c r="J223" i="79"/>
  <c r="L231" i="76"/>
  <c r="L234" i="76" s="1"/>
  <c r="K234" i="76"/>
  <c r="J223" i="75"/>
  <c r="I226" i="75"/>
  <c r="J230" i="79"/>
  <c r="K227" i="79"/>
  <c r="L235" i="36"/>
  <c r="L238" i="36" s="1"/>
  <c r="K238" i="36"/>
  <c r="D298" i="117"/>
  <c r="E275" i="117" s="1"/>
  <c r="I280" i="117" s="1"/>
  <c r="G153" i="117" s="1"/>
  <c r="K223" i="77"/>
  <c r="J226" i="77"/>
  <c r="K227" i="77"/>
  <c r="J230" i="77"/>
  <c r="H226" i="78"/>
  <c r="I223" i="78"/>
  <c r="I298" i="76"/>
  <c r="E280" i="76" s="1"/>
  <c r="L227" i="75"/>
  <c r="K230" i="75"/>
  <c r="L226" i="76"/>
  <c r="G298" i="76" s="1"/>
  <c r="E278" i="76" s="1"/>
  <c r="J128" i="31"/>
  <c r="K125" i="31"/>
  <c r="I281" i="117"/>
  <c r="F153" i="117" s="1"/>
  <c r="I283" i="117"/>
  <c r="D153" i="117" s="1"/>
  <c r="I276" i="117"/>
  <c r="K153" i="117" s="1"/>
  <c r="I282" i="117"/>
  <c r="E153" i="117" s="1"/>
  <c r="I278" i="117"/>
  <c r="I153" i="117" s="1"/>
  <c r="I275" i="117"/>
  <c r="L153" i="117" s="1"/>
  <c r="I274" i="117"/>
  <c r="I71" i="36"/>
  <c r="N70" i="36"/>
  <c r="J121" i="31"/>
  <c r="I124" i="31"/>
  <c r="I230" i="36"/>
  <c r="J227" i="36"/>
  <c r="L226" i="80"/>
  <c r="L298" i="80" s="1"/>
  <c r="E283" i="80" s="1"/>
  <c r="I117" i="31"/>
  <c r="H120" i="31"/>
  <c r="K226" i="77" l="1"/>
  <c r="L223" i="77"/>
  <c r="K230" i="79"/>
  <c r="L227" i="79"/>
  <c r="L230" i="79" s="1"/>
  <c r="L227" i="77"/>
  <c r="L230" i="77" s="1"/>
  <c r="K230" i="77"/>
  <c r="I226" i="78"/>
  <c r="J223" i="78"/>
  <c r="J226" i="79"/>
  <c r="K223" i="79"/>
  <c r="K298" i="76"/>
  <c r="E282" i="76" s="1"/>
  <c r="I277" i="117"/>
  <c r="J153" i="117" s="1"/>
  <c r="J150" i="117" s="1"/>
  <c r="J154" i="117" s="1"/>
  <c r="J157" i="117" s="1"/>
  <c r="J158" i="117" s="1"/>
  <c r="I279" i="117"/>
  <c r="H153" i="117" s="1"/>
  <c r="K223" i="75"/>
  <c r="J226" i="75"/>
  <c r="L192" i="117"/>
  <c r="L189" i="117" s="1"/>
  <c r="L193" i="117" s="1"/>
  <c r="L196" i="117" s="1"/>
  <c r="L150" i="117"/>
  <c r="L154" i="117" s="1"/>
  <c r="L157" i="117" s="1"/>
  <c r="L158" i="117" s="1"/>
  <c r="K192" i="117"/>
  <c r="K189" i="117" s="1"/>
  <c r="K193" i="117" s="1"/>
  <c r="K196" i="117" s="1"/>
  <c r="K150" i="117"/>
  <c r="K154" i="117" s="1"/>
  <c r="K157" i="117" s="1"/>
  <c r="K158" i="117" s="1"/>
  <c r="L298" i="76"/>
  <c r="E283" i="76" s="1"/>
  <c r="J298" i="76"/>
  <c r="E281" i="76" s="1"/>
  <c r="D298" i="76"/>
  <c r="E275" i="76" s="1"/>
  <c r="J117" i="31"/>
  <c r="I120" i="31"/>
  <c r="K227" i="36"/>
  <c r="J230" i="36"/>
  <c r="I192" i="117"/>
  <c r="I189" i="117" s="1"/>
  <c r="I193" i="117" s="1"/>
  <c r="I196" i="117" s="1"/>
  <c r="I150" i="117"/>
  <c r="I154" i="117" s="1"/>
  <c r="I157" i="117" s="1"/>
  <c r="I158" i="117" s="1"/>
  <c r="D192" i="117"/>
  <c r="N153" i="117"/>
  <c r="D150" i="117"/>
  <c r="L125" i="31"/>
  <c r="L128" i="31" s="1"/>
  <c r="K128" i="31"/>
  <c r="F298" i="76"/>
  <c r="E277" i="76" s="1"/>
  <c r="E298" i="80"/>
  <c r="E276" i="80" s="1"/>
  <c r="F298" i="80"/>
  <c r="E277" i="80" s="1"/>
  <c r="H298" i="80"/>
  <c r="E279" i="80" s="1"/>
  <c r="G298" i="80"/>
  <c r="E278" i="80" s="1"/>
  <c r="D298" i="80"/>
  <c r="E275" i="80" s="1"/>
  <c r="C298" i="80"/>
  <c r="E274" i="80" s="1"/>
  <c r="E285" i="80" s="1"/>
  <c r="I298" i="80"/>
  <c r="E280" i="80" s="1"/>
  <c r="J298" i="80"/>
  <c r="E281" i="80" s="1"/>
  <c r="K298" i="80"/>
  <c r="E282" i="80" s="1"/>
  <c r="I285" i="117"/>
  <c r="M153" i="117"/>
  <c r="E150" i="117"/>
  <c r="E154" i="117" s="1"/>
  <c r="E157" i="117" s="1"/>
  <c r="E158" i="117" s="1"/>
  <c r="E192" i="117"/>
  <c r="E189" i="117" s="1"/>
  <c r="E193" i="117" s="1"/>
  <c r="E196" i="117" s="1"/>
  <c r="E197" i="117" s="1"/>
  <c r="F150" i="117"/>
  <c r="F154" i="117" s="1"/>
  <c r="F157" i="117" s="1"/>
  <c r="F158" i="117" s="1"/>
  <c r="F192" i="117"/>
  <c r="F189" i="117" s="1"/>
  <c r="F193" i="117" s="1"/>
  <c r="F196" i="117" s="1"/>
  <c r="F197" i="117" s="1"/>
  <c r="C298" i="76"/>
  <c r="E274" i="76" s="1"/>
  <c r="E285" i="76" s="1"/>
  <c r="E298" i="76"/>
  <c r="E276" i="76" s="1"/>
  <c r="K121" i="31"/>
  <c r="J124" i="31"/>
  <c r="H150" i="117"/>
  <c r="H154" i="117" s="1"/>
  <c r="H157" i="117" s="1"/>
  <c r="H158" i="117" s="1"/>
  <c r="H192" i="117"/>
  <c r="H189" i="117" s="1"/>
  <c r="H193" i="117" s="1"/>
  <c r="H196" i="117" s="1"/>
  <c r="H197" i="117" s="1"/>
  <c r="G150" i="117"/>
  <c r="G154" i="117" s="1"/>
  <c r="G157" i="117" s="1"/>
  <c r="G158" i="117" s="1"/>
  <c r="G192" i="117"/>
  <c r="G189" i="117" s="1"/>
  <c r="G193" i="117" s="1"/>
  <c r="G196" i="117" s="1"/>
  <c r="G197" i="117" s="1"/>
  <c r="L230" i="75"/>
  <c r="H298" i="76"/>
  <c r="E279" i="76" s="1"/>
  <c r="E298" i="77" l="1"/>
  <c r="E276" i="77" s="1"/>
  <c r="G298" i="77"/>
  <c r="E278" i="77" s="1"/>
  <c r="L226" i="77"/>
  <c r="J192" i="117"/>
  <c r="J189" i="117" s="1"/>
  <c r="J193" i="117" s="1"/>
  <c r="J196" i="117" s="1"/>
  <c r="J197" i="117" s="1"/>
  <c r="J226" i="78"/>
  <c r="K223" i="78"/>
  <c r="K226" i="75"/>
  <c r="L223" i="75"/>
  <c r="L226" i="75" s="1"/>
  <c r="L298" i="75" s="1"/>
  <c r="E283" i="75" s="1"/>
  <c r="K226" i="79"/>
  <c r="L223" i="79"/>
  <c r="K298" i="77"/>
  <c r="E282" i="77" s="1"/>
  <c r="M150" i="117"/>
  <c r="M154" i="117" s="1"/>
  <c r="M157" i="117" s="1"/>
  <c r="M158" i="117" s="1"/>
  <c r="M192" i="117"/>
  <c r="M189" i="117" s="1"/>
  <c r="M193" i="117" s="1"/>
  <c r="M196" i="117" s="1"/>
  <c r="N192" i="117"/>
  <c r="D189" i="117"/>
  <c r="E298" i="75"/>
  <c r="E276" i="75" s="1"/>
  <c r="D298" i="75"/>
  <c r="E275" i="75" s="1"/>
  <c r="F298" i="75"/>
  <c r="E277" i="75" s="1"/>
  <c r="C298" i="75"/>
  <c r="E274" i="75" s="1"/>
  <c r="E285" i="75" s="1"/>
  <c r="G298" i="75"/>
  <c r="E278" i="75" s="1"/>
  <c r="H298" i="75"/>
  <c r="E279" i="75" s="1"/>
  <c r="I298" i="75"/>
  <c r="E280" i="75" s="1"/>
  <c r="J298" i="75"/>
  <c r="E281" i="75" s="1"/>
  <c r="K124" i="31"/>
  <c r="L121" i="31"/>
  <c r="L124" i="31" s="1"/>
  <c r="I275" i="80"/>
  <c r="L153" i="80" s="1"/>
  <c r="I278" i="80"/>
  <c r="I153" i="80" s="1"/>
  <c r="I280" i="80"/>
  <c r="G153" i="80" s="1"/>
  <c r="I283" i="80"/>
  <c r="D153" i="80" s="1"/>
  <c r="I274" i="80"/>
  <c r="I277" i="80"/>
  <c r="J153" i="80" s="1"/>
  <c r="I282" i="80"/>
  <c r="E153" i="80" s="1"/>
  <c r="I279" i="80"/>
  <c r="H153" i="80" s="1"/>
  <c r="I281" i="80"/>
  <c r="F153" i="80" s="1"/>
  <c r="I276" i="80"/>
  <c r="K153" i="80" s="1"/>
  <c r="K230" i="36"/>
  <c r="L227" i="36"/>
  <c r="L198" i="117"/>
  <c r="N196" i="117"/>
  <c r="L197" i="117"/>
  <c r="N150" i="117"/>
  <c r="N154" i="117" s="1"/>
  <c r="D154" i="117"/>
  <c r="D157" i="117" s="1"/>
  <c r="D158" i="117" s="1"/>
  <c r="I198" i="117"/>
  <c r="I197" i="117"/>
  <c r="J120" i="31"/>
  <c r="K117" i="31"/>
  <c r="J198" i="117"/>
  <c r="I282" i="76"/>
  <c r="E153" i="76" s="1"/>
  <c r="I277" i="76"/>
  <c r="J153" i="76" s="1"/>
  <c r="I274" i="76"/>
  <c r="I275" i="76"/>
  <c r="L153" i="76" s="1"/>
  <c r="I276" i="76"/>
  <c r="K153" i="76" s="1"/>
  <c r="I283" i="76"/>
  <c r="D153" i="76" s="1"/>
  <c r="I279" i="76"/>
  <c r="H153" i="76" s="1"/>
  <c r="I278" i="76"/>
  <c r="I153" i="76" s="1"/>
  <c r="I280" i="76"/>
  <c r="G153" i="76" s="1"/>
  <c r="I281" i="76"/>
  <c r="F153" i="76" s="1"/>
  <c r="K198" i="117"/>
  <c r="K197" i="117"/>
  <c r="K226" i="78" l="1"/>
  <c r="L223" i="78"/>
  <c r="H298" i="77"/>
  <c r="E279" i="77" s="1"/>
  <c r="J298" i="77"/>
  <c r="E281" i="77" s="1"/>
  <c r="F298" i="77"/>
  <c r="E277" i="77" s="1"/>
  <c r="I298" i="77"/>
  <c r="E280" i="77" s="1"/>
  <c r="C298" i="77"/>
  <c r="E274" i="77" s="1"/>
  <c r="E285" i="77" s="1"/>
  <c r="L226" i="79"/>
  <c r="L298" i="77"/>
  <c r="E283" i="77" s="1"/>
  <c r="D298" i="77"/>
  <c r="E275" i="77" s="1"/>
  <c r="K298" i="75"/>
  <c r="E282" i="75" s="1"/>
  <c r="F192" i="76"/>
  <c r="F189" i="76" s="1"/>
  <c r="F193" i="76" s="1"/>
  <c r="F196" i="76" s="1"/>
  <c r="F197" i="76" s="1"/>
  <c r="F150" i="76"/>
  <c r="F154" i="76" s="1"/>
  <c r="F157" i="76" s="1"/>
  <c r="F158" i="76" s="1"/>
  <c r="D192" i="76"/>
  <c r="N153" i="76"/>
  <c r="D150" i="76"/>
  <c r="J150" i="76"/>
  <c r="J154" i="76" s="1"/>
  <c r="J157" i="76" s="1"/>
  <c r="J158" i="76" s="1"/>
  <c r="J192" i="76"/>
  <c r="J189" i="76" s="1"/>
  <c r="J193" i="76" s="1"/>
  <c r="J196" i="76" s="1"/>
  <c r="F192" i="80"/>
  <c r="F189" i="80" s="1"/>
  <c r="F193" i="80" s="1"/>
  <c r="F196" i="80" s="1"/>
  <c r="F197" i="80" s="1"/>
  <c r="F150" i="80"/>
  <c r="F154" i="80" s="1"/>
  <c r="F157" i="80" s="1"/>
  <c r="F158" i="80" s="1"/>
  <c r="I285" i="80"/>
  <c r="M153" i="80"/>
  <c r="L192" i="80"/>
  <c r="L189" i="80" s="1"/>
  <c r="L193" i="80" s="1"/>
  <c r="L196" i="80" s="1"/>
  <c r="L150" i="80"/>
  <c r="L154" i="80" s="1"/>
  <c r="L157" i="80" s="1"/>
  <c r="L158" i="80" s="1"/>
  <c r="G150" i="76"/>
  <c r="G154" i="76" s="1"/>
  <c r="G157" i="76" s="1"/>
  <c r="G158" i="76" s="1"/>
  <c r="G192" i="76"/>
  <c r="G189" i="76" s="1"/>
  <c r="G193" i="76" s="1"/>
  <c r="G196" i="76" s="1"/>
  <c r="G197" i="76" s="1"/>
  <c r="K192" i="76"/>
  <c r="K189" i="76" s="1"/>
  <c r="K193" i="76" s="1"/>
  <c r="K196" i="76" s="1"/>
  <c r="K150" i="76"/>
  <c r="K154" i="76" s="1"/>
  <c r="K157" i="76" s="1"/>
  <c r="K158" i="76" s="1"/>
  <c r="E150" i="76"/>
  <c r="E154" i="76" s="1"/>
  <c r="E157" i="76" s="1"/>
  <c r="E158" i="76" s="1"/>
  <c r="E192" i="76"/>
  <c r="E189" i="76" s="1"/>
  <c r="E193" i="76" s="1"/>
  <c r="E196" i="76" s="1"/>
  <c r="E197" i="76" s="1"/>
  <c r="K120" i="31"/>
  <c r="L117" i="31"/>
  <c r="H150" i="80"/>
  <c r="H154" i="80" s="1"/>
  <c r="H157" i="80" s="1"/>
  <c r="H158" i="80" s="1"/>
  <c r="H192" i="80"/>
  <c r="H189" i="80" s="1"/>
  <c r="H193" i="80" s="1"/>
  <c r="H196" i="80" s="1"/>
  <c r="H197" i="80" s="1"/>
  <c r="N153" i="80"/>
  <c r="D150" i="80"/>
  <c r="D192" i="80"/>
  <c r="M197" i="117"/>
  <c r="M198" i="117"/>
  <c r="I192" i="76"/>
  <c r="I189" i="76" s="1"/>
  <c r="I193" i="76" s="1"/>
  <c r="I196" i="76" s="1"/>
  <c r="I150" i="76"/>
  <c r="I154" i="76" s="1"/>
  <c r="I157" i="76" s="1"/>
  <c r="I158" i="76" s="1"/>
  <c r="L192" i="76"/>
  <c r="L189" i="76" s="1"/>
  <c r="L193" i="76" s="1"/>
  <c r="L196" i="76" s="1"/>
  <c r="L150" i="76"/>
  <c r="L154" i="76" s="1"/>
  <c r="L157" i="76" s="1"/>
  <c r="L158" i="76" s="1"/>
  <c r="N198" i="117"/>
  <c r="N197" i="117"/>
  <c r="E150" i="80"/>
  <c r="E154" i="80" s="1"/>
  <c r="E157" i="80" s="1"/>
  <c r="E158" i="80" s="1"/>
  <c r="E192" i="80"/>
  <c r="E189" i="80" s="1"/>
  <c r="E193" i="80" s="1"/>
  <c r="E196" i="80" s="1"/>
  <c r="E197" i="80" s="1"/>
  <c r="G192" i="80"/>
  <c r="G189" i="80" s="1"/>
  <c r="G193" i="80" s="1"/>
  <c r="G196" i="80" s="1"/>
  <c r="G197" i="80" s="1"/>
  <c r="G150" i="80"/>
  <c r="G154" i="80" s="1"/>
  <c r="G157" i="80" s="1"/>
  <c r="G158" i="80" s="1"/>
  <c r="H150" i="76"/>
  <c r="H154" i="76" s="1"/>
  <c r="H157" i="76" s="1"/>
  <c r="H158" i="76" s="1"/>
  <c r="H192" i="76"/>
  <c r="H189" i="76" s="1"/>
  <c r="H193" i="76" s="1"/>
  <c r="H196" i="76" s="1"/>
  <c r="H197" i="76" s="1"/>
  <c r="I285" i="76"/>
  <c r="M153" i="76"/>
  <c r="L230" i="36"/>
  <c r="K298" i="36"/>
  <c r="E282" i="36" s="1"/>
  <c r="K192" i="80"/>
  <c r="K189" i="80" s="1"/>
  <c r="K193" i="80" s="1"/>
  <c r="K196" i="80" s="1"/>
  <c r="K150" i="80"/>
  <c r="K154" i="80" s="1"/>
  <c r="K157" i="80" s="1"/>
  <c r="K158" i="80" s="1"/>
  <c r="J150" i="80"/>
  <c r="J154" i="80" s="1"/>
  <c r="J157" i="80" s="1"/>
  <c r="J158" i="80" s="1"/>
  <c r="J192" i="80"/>
  <c r="J189" i="80" s="1"/>
  <c r="J193" i="80" s="1"/>
  <c r="J196" i="80" s="1"/>
  <c r="I150" i="80"/>
  <c r="I154" i="80" s="1"/>
  <c r="I157" i="80" s="1"/>
  <c r="I158" i="80" s="1"/>
  <c r="I192" i="80"/>
  <c r="I189" i="80" s="1"/>
  <c r="I193" i="80" s="1"/>
  <c r="I196" i="80" s="1"/>
  <c r="I283" i="75"/>
  <c r="D153" i="75" s="1"/>
  <c r="I279" i="75"/>
  <c r="H153" i="75" s="1"/>
  <c r="I281" i="75"/>
  <c r="F153" i="75" s="1"/>
  <c r="I277" i="75"/>
  <c r="J153" i="75" s="1"/>
  <c r="I280" i="75"/>
  <c r="G153" i="75" s="1"/>
  <c r="I276" i="75"/>
  <c r="K153" i="75" s="1"/>
  <c r="I278" i="75"/>
  <c r="I153" i="75" s="1"/>
  <c r="I275" i="75"/>
  <c r="L153" i="75" s="1"/>
  <c r="I274" i="75"/>
  <c r="I282" i="75"/>
  <c r="E153" i="75" s="1"/>
  <c r="N189" i="117"/>
  <c r="N193" i="117" s="1"/>
  <c r="D193" i="117"/>
  <c r="D196" i="117" s="1"/>
  <c r="D197" i="117" s="1"/>
  <c r="I280" i="77" l="1"/>
  <c r="G153" i="77" s="1"/>
  <c r="I275" i="77"/>
  <c r="L153" i="77" s="1"/>
  <c r="I276" i="77"/>
  <c r="K153" i="77" s="1"/>
  <c r="I279" i="77"/>
  <c r="H153" i="77" s="1"/>
  <c r="I282" i="77"/>
  <c r="E153" i="77" s="1"/>
  <c r="I277" i="77"/>
  <c r="J153" i="77" s="1"/>
  <c r="I283" i="77"/>
  <c r="D153" i="77" s="1"/>
  <c r="I278" i="77"/>
  <c r="I153" i="77" s="1"/>
  <c r="I274" i="77"/>
  <c r="I281" i="77"/>
  <c r="F153" i="77" s="1"/>
  <c r="C298" i="79"/>
  <c r="E274" i="79" s="1"/>
  <c r="E285" i="79" s="1"/>
  <c r="F298" i="79"/>
  <c r="E277" i="79" s="1"/>
  <c r="G298" i="79"/>
  <c r="E278" i="79" s="1"/>
  <c r="J298" i="79"/>
  <c r="E281" i="79" s="1"/>
  <c r="D298" i="79"/>
  <c r="E275" i="79" s="1"/>
  <c r="E298" i="79"/>
  <c r="E276" i="79" s="1"/>
  <c r="K298" i="79"/>
  <c r="E282" i="79" s="1"/>
  <c r="H298" i="79"/>
  <c r="E279" i="79" s="1"/>
  <c r="I298" i="79"/>
  <c r="E280" i="79" s="1"/>
  <c r="L226" i="78"/>
  <c r="L298" i="79"/>
  <c r="E283" i="79" s="1"/>
  <c r="I285" i="75"/>
  <c r="M153" i="75"/>
  <c r="N150" i="76"/>
  <c r="N154" i="76" s="1"/>
  <c r="D154" i="76"/>
  <c r="D157" i="76" s="1"/>
  <c r="D158" i="76" s="1"/>
  <c r="I150" i="75"/>
  <c r="I154" i="75" s="1"/>
  <c r="I157" i="75" s="1"/>
  <c r="I158" i="75" s="1"/>
  <c r="I192" i="75"/>
  <c r="I189" i="75" s="1"/>
  <c r="I193" i="75" s="1"/>
  <c r="I196" i="75" s="1"/>
  <c r="F192" i="75"/>
  <c r="F189" i="75" s="1"/>
  <c r="F193" i="75" s="1"/>
  <c r="F196" i="75" s="1"/>
  <c r="F197" i="75" s="1"/>
  <c r="F150" i="75"/>
  <c r="F154" i="75" s="1"/>
  <c r="F157" i="75" s="1"/>
  <c r="F158" i="75" s="1"/>
  <c r="I198" i="80"/>
  <c r="I197" i="80"/>
  <c r="N150" i="80"/>
  <c r="N154" i="80" s="1"/>
  <c r="D154" i="80"/>
  <c r="D157" i="80" s="1"/>
  <c r="D158" i="80" s="1"/>
  <c r="J198" i="76"/>
  <c r="J197" i="76"/>
  <c r="D189" i="76"/>
  <c r="N192" i="76"/>
  <c r="N153" i="75"/>
  <c r="D192" i="75"/>
  <c r="D150" i="75"/>
  <c r="K198" i="80"/>
  <c r="K197" i="80"/>
  <c r="M150" i="76"/>
  <c r="M154" i="76" s="1"/>
  <c r="M157" i="76" s="1"/>
  <c r="M158" i="76" s="1"/>
  <c r="M192" i="76"/>
  <c r="M189" i="76" s="1"/>
  <c r="M193" i="76" s="1"/>
  <c r="M196" i="76" s="1"/>
  <c r="E150" i="75"/>
  <c r="E154" i="75" s="1"/>
  <c r="E157" i="75" s="1"/>
  <c r="E158" i="75" s="1"/>
  <c r="E192" i="75"/>
  <c r="E189" i="75" s="1"/>
  <c r="E193" i="75" s="1"/>
  <c r="E196" i="75" s="1"/>
  <c r="E197" i="75" s="1"/>
  <c r="K150" i="75"/>
  <c r="K154" i="75" s="1"/>
  <c r="K157" i="75" s="1"/>
  <c r="K158" i="75" s="1"/>
  <c r="K192" i="75"/>
  <c r="K189" i="75" s="1"/>
  <c r="K193" i="75" s="1"/>
  <c r="K196" i="75" s="1"/>
  <c r="H150" i="75"/>
  <c r="H154" i="75" s="1"/>
  <c r="H157" i="75" s="1"/>
  <c r="H158" i="75" s="1"/>
  <c r="H192" i="75"/>
  <c r="H189" i="75" s="1"/>
  <c r="H193" i="75" s="1"/>
  <c r="H196" i="75" s="1"/>
  <c r="H197" i="75" s="1"/>
  <c r="F298" i="36"/>
  <c r="E277" i="36" s="1"/>
  <c r="D298" i="36"/>
  <c r="E275" i="36" s="1"/>
  <c r="E298" i="36"/>
  <c r="E276" i="36" s="1"/>
  <c r="G298" i="36"/>
  <c r="E278" i="36" s="1"/>
  <c r="C298" i="36"/>
  <c r="E274" i="36" s="1"/>
  <c r="E285" i="36" s="1"/>
  <c r="H298" i="36"/>
  <c r="E279" i="36" s="1"/>
  <c r="I298" i="36"/>
  <c r="E280" i="36" s="1"/>
  <c r="J298" i="36"/>
  <c r="E281" i="36" s="1"/>
  <c r="L197" i="76"/>
  <c r="L198" i="76"/>
  <c r="N196" i="76"/>
  <c r="L194" i="31"/>
  <c r="L120" i="31"/>
  <c r="M150" i="80"/>
  <c r="M154" i="80" s="1"/>
  <c r="M157" i="80" s="1"/>
  <c r="M158" i="80" s="1"/>
  <c r="M192" i="80"/>
  <c r="M189" i="80" s="1"/>
  <c r="M193" i="80" s="1"/>
  <c r="M196" i="80" s="1"/>
  <c r="G192" i="75"/>
  <c r="G189" i="75" s="1"/>
  <c r="G193" i="75" s="1"/>
  <c r="G196" i="75" s="1"/>
  <c r="G197" i="75" s="1"/>
  <c r="G150" i="75"/>
  <c r="G154" i="75" s="1"/>
  <c r="G157" i="75" s="1"/>
  <c r="G158" i="75" s="1"/>
  <c r="D189" i="80"/>
  <c r="N192" i="80"/>
  <c r="L192" i="75"/>
  <c r="L189" i="75" s="1"/>
  <c r="L193" i="75" s="1"/>
  <c r="L196" i="75" s="1"/>
  <c r="L150" i="75"/>
  <c r="L154" i="75" s="1"/>
  <c r="L157" i="75" s="1"/>
  <c r="L158" i="75" s="1"/>
  <c r="J150" i="75"/>
  <c r="J154" i="75" s="1"/>
  <c r="J157" i="75" s="1"/>
  <c r="J158" i="75" s="1"/>
  <c r="J192" i="75"/>
  <c r="J189" i="75" s="1"/>
  <c r="J193" i="75" s="1"/>
  <c r="J196" i="75" s="1"/>
  <c r="J197" i="80"/>
  <c r="J198" i="80"/>
  <c r="I198" i="76"/>
  <c r="I197" i="76"/>
  <c r="K197" i="76"/>
  <c r="K198" i="76"/>
  <c r="L197" i="80"/>
  <c r="N196" i="80"/>
  <c r="L198" i="80"/>
  <c r="G298" i="78" l="1"/>
  <c r="E278" i="78" s="1"/>
  <c r="C298" i="78"/>
  <c r="E274" i="78" s="1"/>
  <c r="E285" i="78" s="1"/>
  <c r="F298" i="78"/>
  <c r="E277" i="78" s="1"/>
  <c r="E298" i="78"/>
  <c r="E276" i="78" s="1"/>
  <c r="I298" i="78"/>
  <c r="E280" i="78" s="1"/>
  <c r="H298" i="78"/>
  <c r="E279" i="78" s="1"/>
  <c r="D298" i="78"/>
  <c r="E275" i="78" s="1"/>
  <c r="J298" i="78"/>
  <c r="E281" i="78" s="1"/>
  <c r="K298" i="78"/>
  <c r="E282" i="78" s="1"/>
  <c r="I150" i="77"/>
  <c r="I154" i="77" s="1"/>
  <c r="I157" i="77" s="1"/>
  <c r="I158" i="77" s="1"/>
  <c r="I192" i="77"/>
  <c r="I189" i="77" s="1"/>
  <c r="I193" i="77" s="1"/>
  <c r="I196" i="77" s="1"/>
  <c r="H150" i="77"/>
  <c r="H154" i="77" s="1"/>
  <c r="H157" i="77" s="1"/>
  <c r="H158" i="77" s="1"/>
  <c r="H192" i="77"/>
  <c r="H189" i="77" s="1"/>
  <c r="H193" i="77" s="1"/>
  <c r="H196" i="77" s="1"/>
  <c r="H197" i="77" s="1"/>
  <c r="I275" i="79"/>
  <c r="L153" i="79" s="1"/>
  <c r="I279" i="79"/>
  <c r="H153" i="79" s="1"/>
  <c r="I274" i="79"/>
  <c r="I282" i="79"/>
  <c r="E153" i="79" s="1"/>
  <c r="I278" i="79"/>
  <c r="I153" i="79" s="1"/>
  <c r="I277" i="79"/>
  <c r="J153" i="79" s="1"/>
  <c r="I283" i="79"/>
  <c r="D153" i="79" s="1"/>
  <c r="I281" i="79"/>
  <c r="F153" i="79" s="1"/>
  <c r="I276" i="79"/>
  <c r="K153" i="79" s="1"/>
  <c r="I280" i="79"/>
  <c r="G153" i="79" s="1"/>
  <c r="N153" i="77"/>
  <c r="D150" i="77"/>
  <c r="D192" i="77"/>
  <c r="K192" i="77"/>
  <c r="K189" i="77" s="1"/>
  <c r="K193" i="77" s="1"/>
  <c r="K196" i="77" s="1"/>
  <c r="K150" i="77"/>
  <c r="K154" i="77" s="1"/>
  <c r="K157" i="77" s="1"/>
  <c r="K158" i="77" s="1"/>
  <c r="F192" i="77"/>
  <c r="F189" i="77" s="1"/>
  <c r="F193" i="77" s="1"/>
  <c r="F196" i="77" s="1"/>
  <c r="F197" i="77" s="1"/>
  <c r="F150" i="77"/>
  <c r="F154" i="77" s="1"/>
  <c r="F157" i="77" s="1"/>
  <c r="F158" i="77" s="1"/>
  <c r="J150" i="77"/>
  <c r="J154" i="77" s="1"/>
  <c r="J157" i="77" s="1"/>
  <c r="J158" i="77" s="1"/>
  <c r="J192" i="77"/>
  <c r="J189" i="77" s="1"/>
  <c r="J193" i="77" s="1"/>
  <c r="J196" i="77" s="1"/>
  <c r="L150" i="77"/>
  <c r="L154" i="77" s="1"/>
  <c r="L157" i="77" s="1"/>
  <c r="L158" i="77" s="1"/>
  <c r="L192" i="77"/>
  <c r="L189" i="77" s="1"/>
  <c r="L193" i="77" s="1"/>
  <c r="L196" i="77" s="1"/>
  <c r="L298" i="78"/>
  <c r="E283" i="78" s="1"/>
  <c r="I285" i="77"/>
  <c r="M153" i="77"/>
  <c r="E150" i="77"/>
  <c r="E154" i="77" s="1"/>
  <c r="E157" i="77" s="1"/>
  <c r="E158" i="77" s="1"/>
  <c r="E192" i="77"/>
  <c r="E189" i="77" s="1"/>
  <c r="E193" i="77" s="1"/>
  <c r="E196" i="77" s="1"/>
  <c r="E197" i="77" s="1"/>
  <c r="G192" i="77"/>
  <c r="G189" i="77" s="1"/>
  <c r="G193" i="77" s="1"/>
  <c r="G196" i="77" s="1"/>
  <c r="G197" i="77" s="1"/>
  <c r="G150" i="77"/>
  <c r="G154" i="77" s="1"/>
  <c r="G157" i="77" s="1"/>
  <c r="G158" i="77" s="1"/>
  <c r="I277" i="36"/>
  <c r="I278" i="36"/>
  <c r="I282" i="36"/>
  <c r="I274" i="36"/>
  <c r="I285" i="36" s="1"/>
  <c r="I283" i="36"/>
  <c r="I281" i="36"/>
  <c r="I275" i="36"/>
  <c r="I279" i="36"/>
  <c r="I276" i="36"/>
  <c r="I280" i="36"/>
  <c r="M150" i="75"/>
  <c r="M154" i="75" s="1"/>
  <c r="M157" i="75" s="1"/>
  <c r="M158" i="75" s="1"/>
  <c r="M192" i="75"/>
  <c r="M189" i="75" s="1"/>
  <c r="M193" i="75" s="1"/>
  <c r="M196" i="75" s="1"/>
  <c r="N198" i="80"/>
  <c r="N197" i="80"/>
  <c r="N196" i="75"/>
  <c r="L198" i="75"/>
  <c r="L197" i="75"/>
  <c r="M198" i="80"/>
  <c r="M197" i="80"/>
  <c r="N198" i="76"/>
  <c r="N197" i="76"/>
  <c r="M198" i="76"/>
  <c r="M197" i="76"/>
  <c r="N150" i="75"/>
  <c r="N154" i="75" s="1"/>
  <c r="D154" i="75"/>
  <c r="D157" i="75" s="1"/>
  <c r="D158" i="75" s="1"/>
  <c r="N189" i="76"/>
  <c r="N193" i="76" s="1"/>
  <c r="D193" i="76"/>
  <c r="D196" i="76" s="1"/>
  <c r="D197" i="76" s="1"/>
  <c r="J197" i="75"/>
  <c r="J198" i="75"/>
  <c r="D189" i="75"/>
  <c r="N192" i="75"/>
  <c r="I197" i="75"/>
  <c r="I198" i="75"/>
  <c r="D193" i="80"/>
  <c r="D196" i="80" s="1"/>
  <c r="D197" i="80" s="1"/>
  <c r="N189" i="80"/>
  <c r="N193" i="80" s="1"/>
  <c r="H194" i="31"/>
  <c r="F194" i="31"/>
  <c r="E194" i="31"/>
  <c r="D194" i="31"/>
  <c r="G194" i="31"/>
  <c r="C194" i="31"/>
  <c r="J194" i="31"/>
  <c r="I194" i="31"/>
  <c r="K194" i="31"/>
  <c r="K198" i="75"/>
  <c r="K197" i="75"/>
  <c r="L198" i="77" l="1"/>
  <c r="N196" i="77"/>
  <c r="L197" i="77"/>
  <c r="N192" i="77"/>
  <c r="D189" i="77"/>
  <c r="J197" i="77"/>
  <c r="J198" i="77"/>
  <c r="D150" i="79"/>
  <c r="D192" i="79"/>
  <c r="N153" i="79"/>
  <c r="M153" i="79"/>
  <c r="I285" i="79"/>
  <c r="K197" i="77"/>
  <c r="K198" i="77"/>
  <c r="G150" i="79"/>
  <c r="G154" i="79" s="1"/>
  <c r="G157" i="79" s="1"/>
  <c r="G158" i="79" s="1"/>
  <c r="G192" i="79"/>
  <c r="G189" i="79" s="1"/>
  <c r="G193" i="79" s="1"/>
  <c r="G196" i="79" s="1"/>
  <c r="G197" i="79" s="1"/>
  <c r="J150" i="79"/>
  <c r="J154" i="79" s="1"/>
  <c r="J157" i="79" s="1"/>
  <c r="J158" i="79" s="1"/>
  <c r="J192" i="79"/>
  <c r="J189" i="79" s="1"/>
  <c r="J193" i="79" s="1"/>
  <c r="J196" i="79" s="1"/>
  <c r="H153" i="36"/>
  <c r="H192" i="79"/>
  <c r="H189" i="79" s="1"/>
  <c r="H193" i="79" s="1"/>
  <c r="H196" i="79" s="1"/>
  <c r="H197" i="79" s="1"/>
  <c r="H150" i="79"/>
  <c r="H154" i="79" s="1"/>
  <c r="H157" i="79" s="1"/>
  <c r="H158" i="79" s="1"/>
  <c r="I198" i="77"/>
  <c r="I197" i="77"/>
  <c r="K192" i="79"/>
  <c r="K189" i="79" s="1"/>
  <c r="K193" i="79" s="1"/>
  <c r="K196" i="79" s="1"/>
  <c r="K150" i="79"/>
  <c r="K154" i="79" s="1"/>
  <c r="K157" i="79" s="1"/>
  <c r="K158" i="79" s="1"/>
  <c r="I153" i="36"/>
  <c r="I150" i="79"/>
  <c r="I154" i="79" s="1"/>
  <c r="I157" i="79" s="1"/>
  <c r="I158" i="79" s="1"/>
  <c r="I192" i="79"/>
  <c r="I189" i="79" s="1"/>
  <c r="I193" i="79" s="1"/>
  <c r="I196" i="79" s="1"/>
  <c r="L192" i="79"/>
  <c r="L189" i="79" s="1"/>
  <c r="L193" i="79" s="1"/>
  <c r="L196" i="79" s="1"/>
  <c r="L150" i="79"/>
  <c r="L154" i="79" s="1"/>
  <c r="L157" i="79" s="1"/>
  <c r="L158" i="79" s="1"/>
  <c r="I274" i="78"/>
  <c r="I280" i="78"/>
  <c r="G153" i="78" s="1"/>
  <c r="G150" i="78" s="1"/>
  <c r="G154" i="78" s="1"/>
  <c r="G157" i="78" s="1"/>
  <c r="G158" i="78" s="1"/>
  <c r="I276" i="78"/>
  <c r="K153" i="78" s="1"/>
  <c r="K150" i="78" s="1"/>
  <c r="K154" i="78" s="1"/>
  <c r="K157" i="78" s="1"/>
  <c r="K158" i="78" s="1"/>
  <c r="I278" i="78"/>
  <c r="I153" i="78" s="1"/>
  <c r="I150" i="78" s="1"/>
  <c r="I154" i="78" s="1"/>
  <c r="I157" i="78" s="1"/>
  <c r="I158" i="78" s="1"/>
  <c r="I277" i="78"/>
  <c r="J153" i="78" s="1"/>
  <c r="J150" i="78" s="1"/>
  <c r="J154" i="78" s="1"/>
  <c r="J157" i="78" s="1"/>
  <c r="J158" i="78" s="1"/>
  <c r="I279" i="78"/>
  <c r="H153" i="78" s="1"/>
  <c r="H150" i="78" s="1"/>
  <c r="H154" i="78" s="1"/>
  <c r="H157" i="78" s="1"/>
  <c r="H158" i="78" s="1"/>
  <c r="I275" i="78"/>
  <c r="L153" i="78" s="1"/>
  <c r="L150" i="78" s="1"/>
  <c r="L154" i="78" s="1"/>
  <c r="L157" i="78" s="1"/>
  <c r="L158" i="78" s="1"/>
  <c r="I283" i="78"/>
  <c r="D153" i="78" s="1"/>
  <c r="I281" i="78"/>
  <c r="F153" i="78" s="1"/>
  <c r="F150" i="78" s="1"/>
  <c r="F154" i="78" s="1"/>
  <c r="F157" i="78" s="1"/>
  <c r="F158" i="78" s="1"/>
  <c r="I282" i="78"/>
  <c r="E153" i="78" s="1"/>
  <c r="E150" i="78" s="1"/>
  <c r="E154" i="78" s="1"/>
  <c r="E157" i="78" s="1"/>
  <c r="E158" i="78" s="1"/>
  <c r="M150" i="77"/>
  <c r="M154" i="77" s="1"/>
  <c r="M157" i="77" s="1"/>
  <c r="M158" i="77" s="1"/>
  <c r="M192" i="77"/>
  <c r="M189" i="77" s="1"/>
  <c r="M193" i="77" s="1"/>
  <c r="M196" i="77" s="1"/>
  <c r="N150" i="77"/>
  <c r="N154" i="77" s="1"/>
  <c r="D154" i="77"/>
  <c r="D157" i="77" s="1"/>
  <c r="D158" i="77" s="1"/>
  <c r="F153" i="36"/>
  <c r="F192" i="79"/>
  <c r="F189" i="79" s="1"/>
  <c r="F193" i="79" s="1"/>
  <c r="F196" i="79" s="1"/>
  <c r="F197" i="79" s="1"/>
  <c r="F150" i="79"/>
  <c r="F154" i="79" s="1"/>
  <c r="F157" i="79" s="1"/>
  <c r="F158" i="79" s="1"/>
  <c r="E150" i="79"/>
  <c r="E154" i="79" s="1"/>
  <c r="E157" i="79" s="1"/>
  <c r="E158" i="79" s="1"/>
  <c r="E153" i="36"/>
  <c r="E192" i="79"/>
  <c r="E189" i="79" s="1"/>
  <c r="E193" i="79" s="1"/>
  <c r="E196" i="79" s="1"/>
  <c r="E197" i="79" s="1"/>
  <c r="M198" i="75"/>
  <c r="M197" i="75"/>
  <c r="N189" i="75"/>
  <c r="N193" i="75" s="1"/>
  <c r="D193" i="75"/>
  <c r="D196" i="75" s="1"/>
  <c r="D197" i="75" s="1"/>
  <c r="N197" i="75"/>
  <c r="N198" i="75"/>
  <c r="E192" i="36" l="1"/>
  <c r="E189" i="36" s="1"/>
  <c r="E193" i="36" s="1"/>
  <c r="E196" i="36" s="1"/>
  <c r="E197" i="36" s="1"/>
  <c r="E150" i="36"/>
  <c r="E154" i="36" s="1"/>
  <c r="E157" i="36" s="1"/>
  <c r="E158" i="36" s="1"/>
  <c r="F192" i="36"/>
  <c r="F189" i="36" s="1"/>
  <c r="F193" i="36" s="1"/>
  <c r="F196" i="36" s="1"/>
  <c r="F197" i="36" s="1"/>
  <c r="F150" i="36"/>
  <c r="F154" i="36" s="1"/>
  <c r="F157" i="36" s="1"/>
  <c r="F158" i="36" s="1"/>
  <c r="L197" i="79"/>
  <c r="L198" i="79"/>
  <c r="I150" i="36"/>
  <c r="I154" i="36" s="1"/>
  <c r="I157" i="36" s="1"/>
  <c r="I158" i="36" s="1"/>
  <c r="I192" i="36"/>
  <c r="I189" i="36" s="1"/>
  <c r="I193" i="36" s="1"/>
  <c r="I196" i="36" s="1"/>
  <c r="H192" i="36"/>
  <c r="H189" i="36" s="1"/>
  <c r="H193" i="36" s="1"/>
  <c r="H196" i="36" s="1"/>
  <c r="H197" i="36" s="1"/>
  <c r="H150" i="36"/>
  <c r="H154" i="36" s="1"/>
  <c r="H157" i="36" s="1"/>
  <c r="H158" i="36" s="1"/>
  <c r="N198" i="77"/>
  <c r="N197" i="77"/>
  <c r="L153" i="36"/>
  <c r="J197" i="79"/>
  <c r="J198" i="79"/>
  <c r="N192" i="79"/>
  <c r="D189" i="79"/>
  <c r="N189" i="77"/>
  <c r="N193" i="77" s="1"/>
  <c r="D193" i="77"/>
  <c r="D196" i="77" s="1"/>
  <c r="D197" i="77" s="1"/>
  <c r="M153" i="78"/>
  <c r="M150" i="78" s="1"/>
  <c r="M154" i="78" s="1"/>
  <c r="M157" i="78" s="1"/>
  <c r="M158" i="78" s="1"/>
  <c r="I285" i="78"/>
  <c r="I198" i="79"/>
  <c r="I197" i="79"/>
  <c r="K153" i="36"/>
  <c r="G153" i="36"/>
  <c r="M150" i="79"/>
  <c r="M154" i="79" s="1"/>
  <c r="M157" i="79" s="1"/>
  <c r="M158" i="79" s="1"/>
  <c r="M192" i="79"/>
  <c r="M189" i="79" s="1"/>
  <c r="M193" i="79" s="1"/>
  <c r="M196" i="79" s="1"/>
  <c r="N196" i="79" s="1"/>
  <c r="D154" i="79"/>
  <c r="D157" i="79" s="1"/>
  <c r="D158" i="79" s="1"/>
  <c r="N150" i="79"/>
  <c r="N154" i="79" s="1"/>
  <c r="M198" i="77"/>
  <c r="M197" i="77"/>
  <c r="N153" i="78"/>
  <c r="D150" i="78"/>
  <c r="K198" i="79"/>
  <c r="K197" i="79"/>
  <c r="J153" i="36"/>
  <c r="D153" i="36"/>
  <c r="N197" i="79" l="1"/>
  <c r="N198" i="79"/>
  <c r="J192" i="36"/>
  <c r="J189" i="36" s="1"/>
  <c r="J193" i="36" s="1"/>
  <c r="J196" i="36" s="1"/>
  <c r="J150" i="36"/>
  <c r="J154" i="36" s="1"/>
  <c r="J157" i="36" s="1"/>
  <c r="J158" i="36" s="1"/>
  <c r="I198" i="36"/>
  <c r="I197" i="36"/>
  <c r="N153" i="36"/>
  <c r="D150" i="36"/>
  <c r="D192" i="36"/>
  <c r="D154" i="78"/>
  <c r="D157" i="78" s="1"/>
  <c r="D158" i="78" s="1"/>
  <c r="N150" i="78"/>
  <c r="N154" i="78" s="1"/>
  <c r="M153" i="36"/>
  <c r="G192" i="36"/>
  <c r="G189" i="36" s="1"/>
  <c r="G193" i="36" s="1"/>
  <c r="G196" i="36" s="1"/>
  <c r="G197" i="36" s="1"/>
  <c r="G150" i="36"/>
  <c r="G154" i="36" s="1"/>
  <c r="G157" i="36" s="1"/>
  <c r="G158" i="36" s="1"/>
  <c r="M198" i="79"/>
  <c r="M197" i="79"/>
  <c r="K192" i="36"/>
  <c r="K189" i="36" s="1"/>
  <c r="K193" i="36" s="1"/>
  <c r="K196" i="36" s="1"/>
  <c r="K150" i="36"/>
  <c r="K154" i="36" s="1"/>
  <c r="K157" i="36" s="1"/>
  <c r="K158" i="36" s="1"/>
  <c r="D193" i="79"/>
  <c r="D196" i="79" s="1"/>
  <c r="D197" i="79" s="1"/>
  <c r="N189" i="79"/>
  <c r="N193" i="79" s="1"/>
  <c r="L192" i="36"/>
  <c r="L189" i="36" s="1"/>
  <c r="L193" i="36" s="1"/>
  <c r="L196" i="36" s="1"/>
  <c r="L150" i="36"/>
  <c r="L154" i="36" s="1"/>
  <c r="L157" i="36" s="1"/>
  <c r="L158" i="36" s="1"/>
  <c r="M192" i="36" l="1"/>
  <c r="M189" i="36" s="1"/>
  <c r="M193" i="36" s="1"/>
  <c r="M196" i="36" s="1"/>
  <c r="M150" i="36"/>
  <c r="M154" i="36" s="1"/>
  <c r="M157" i="36" s="1"/>
  <c r="M158" i="36" s="1"/>
  <c r="N150" i="36"/>
  <c r="N154" i="36" s="1"/>
  <c r="D154" i="36"/>
  <c r="D157" i="36" s="1"/>
  <c r="D158" i="36" s="1"/>
  <c r="J197" i="36"/>
  <c r="J198" i="36"/>
  <c r="N196" i="36"/>
  <c r="L198" i="36"/>
  <c r="L197" i="36"/>
  <c r="K197" i="36"/>
  <c r="K198" i="36"/>
  <c r="D189" i="36"/>
  <c r="N192" i="36"/>
  <c r="D193" i="36" l="1"/>
  <c r="D196" i="36" s="1"/>
  <c r="D197" i="36" s="1"/>
  <c r="N189" i="36"/>
  <c r="N193" i="36" s="1"/>
  <c r="N198" i="36"/>
  <c r="N197" i="36"/>
  <c r="M198" i="36"/>
  <c r="M197" i="36"/>
</calcChain>
</file>

<file path=xl/sharedStrings.xml><?xml version="1.0" encoding="utf-8"?>
<sst xmlns="http://schemas.openxmlformats.org/spreadsheetml/2006/main" count="9808" uniqueCount="1887">
  <si>
    <t>SAP : Sinistres à payer (provision calculée dossier par dossier y compris l'estimation des sinistres survenus et non déclarés)</t>
  </si>
  <si>
    <t>TOTAL: charge de sinistres</t>
  </si>
  <si>
    <t>PA : Primes acquises</t>
  </si>
  <si>
    <t>D11 - TABLEAU VI - CALCUL DE LA PROVISION POUR SINISTRES A PAYER ACCIDENTS DU TRAVAIL</t>
  </si>
  <si>
    <t>(8) Pour la rubrique "exercices antérieurs" le montant de la provision doit être celui déterminé dossier par dossier</t>
  </si>
  <si>
    <t>1a</t>
  </si>
  <si>
    <t>1b</t>
  </si>
  <si>
    <r>
      <t xml:space="preserve">(10) Pour les exercices où la provision résiduelle est inférieure à 30% de la charge, la provision à prendre en compte est celle calculée dossier par dossier augmentée du coût des sinistres non </t>
    </r>
    <r>
      <rPr>
        <sz val="8"/>
        <rFont val="Times New Roman"/>
        <family val="1"/>
      </rPr>
      <t>déclarés.</t>
    </r>
  </si>
  <si>
    <r>
      <t xml:space="preserve">Calcul </t>
    </r>
    <r>
      <rPr>
        <sz val="9"/>
        <rFont val="Times New Roman"/>
        <family val="1"/>
      </rPr>
      <t>par référence (8) (10) au coût moyen</t>
    </r>
  </si>
  <si>
    <t>EXERCICES</t>
  </si>
  <si>
    <t>(9) le montant de la provision pour majoration réglementaire est réparti, sur les exercices pour lesquels la provision calculée dossier par dossier est inférieure au montant dégagé par la  méthode du coût moyen, proportionnellement au total de leurs insuffisances</t>
  </si>
  <si>
    <t xml:space="preserve"> (10) Pour les exercices où la provision résiduelle est inférieure à 30% de la charge, la provision à prendre en compte est celle calculée dossier par dossier augmentée du coût des sinistres non déclarés.</t>
  </si>
  <si>
    <t>Total ( I + II )</t>
  </si>
  <si>
    <t>Primes acceptées (7013) 
(a)</t>
  </si>
  <si>
    <t xml:space="preserve"> ETAT R03  
RESULTATS D'ACCEPTATION PAR TRAITE (1)</t>
  </si>
  <si>
    <t>j- Provisions mathématiques et provision de gestion, brutes de cessions en réassurance. 
(lorsque l'entreprise n'assume pas le risque de placement)</t>
  </si>
  <si>
    <t xml:space="preserve">1 - Affaires nouvelles </t>
  </si>
  <si>
    <t xml:space="preserve">    à tacite reconduction </t>
  </si>
  <si>
    <t xml:space="preserve">    à durée ferme </t>
  </si>
  <si>
    <t xml:space="preserve"> 2 - Avenants d'augmentation</t>
  </si>
  <si>
    <t xml:space="preserve"> 3 - Renouvellements (2) </t>
  </si>
  <si>
    <t xml:space="preserve">xxxxxx xxxxxx </t>
  </si>
  <si>
    <t xml:space="preserve">     à tacite reconduction </t>
  </si>
  <si>
    <t xml:space="preserve">     à durée ferme </t>
  </si>
  <si>
    <t>TOTAL B</t>
  </si>
  <si>
    <t xml:space="preserve">C - SORTIES </t>
  </si>
  <si>
    <t xml:space="preserve"> 1 - Expirations </t>
  </si>
  <si>
    <t xml:space="preserve"> 2 - Résiliations </t>
  </si>
  <si>
    <t xml:space="preserve"> 3 - Avenants de réduction</t>
  </si>
  <si>
    <t xml:space="preserve"> 4 - Renouvellements (3)</t>
  </si>
  <si>
    <t>TOTAL C</t>
  </si>
  <si>
    <t>D - POLICES EN COURS AU 31 DECEMBRE (A+B-C)</t>
  </si>
  <si>
    <t>(2) Les renouvellements d'affaires à durée ferme font l'objet d'une sortie sous la rubrique "expirations".</t>
  </si>
  <si>
    <t>(3) Il s'agit du renouvellement des affaires à tacite reconduction qui ont fait l'objet d'une entrée sous la rubrique correspondante ; les affaires à tacite reconduction qui ne sont pas renouvelées font l'objet d'une sortie sous la rubrique "résiliations"</t>
  </si>
  <si>
    <t>D13 - TABLEAU II : MALADIE-MATERNITE</t>
  </si>
  <si>
    <t xml:space="preserve">ASSURANCES INDIVIDUELLES </t>
  </si>
  <si>
    <t>ASSURANCES DE GROUPES</t>
  </si>
  <si>
    <t>Polices</t>
  </si>
  <si>
    <t>Personnes à charge</t>
  </si>
  <si>
    <t xml:space="preserve">Adhérents </t>
  </si>
  <si>
    <t>Montant des primes nettes de taxes</t>
  </si>
  <si>
    <t>1 - Affaires nouvelles (1)</t>
  </si>
  <si>
    <t>Type 1</t>
  </si>
  <si>
    <t>Type 2</t>
  </si>
  <si>
    <t>Type 3</t>
  </si>
  <si>
    <t>Type 4</t>
  </si>
  <si>
    <t>Type 5</t>
  </si>
  <si>
    <t>Type 6</t>
  </si>
  <si>
    <t>Type 7</t>
  </si>
  <si>
    <t>Type 8</t>
  </si>
  <si>
    <t>Type 9</t>
  </si>
  <si>
    <t>Type 10</t>
  </si>
  <si>
    <t>Type 11</t>
  </si>
  <si>
    <t>Type 12</t>
  </si>
  <si>
    <t>Type 13</t>
  </si>
  <si>
    <t>Type 14</t>
  </si>
  <si>
    <t>Type 15</t>
  </si>
  <si>
    <t>Type 16</t>
  </si>
  <si>
    <t>Type 17</t>
  </si>
  <si>
    <t>Type 18</t>
  </si>
  <si>
    <t>Type 19</t>
  </si>
  <si>
    <t>Type 20</t>
  </si>
  <si>
    <t>Type 21</t>
  </si>
  <si>
    <t>Type 22</t>
  </si>
  <si>
    <t>Type 23</t>
  </si>
  <si>
    <t>Type 24</t>
  </si>
  <si>
    <t>Type 25</t>
  </si>
  <si>
    <t>Type 26</t>
  </si>
  <si>
    <t>Type 27</t>
  </si>
  <si>
    <t>Type 28</t>
  </si>
  <si>
    <t>Type 29</t>
  </si>
  <si>
    <t>Type 30</t>
  </si>
  <si>
    <t>Type 31</t>
  </si>
  <si>
    <t>Type 32</t>
  </si>
  <si>
    <r>
      <t>D05</t>
    </r>
    <r>
      <rPr>
        <sz val="9"/>
        <rFont val="Times New Roman"/>
        <family val="1"/>
      </rPr>
      <t xml:space="preserve"> -</t>
    </r>
    <r>
      <rPr>
        <b/>
        <sz val="9"/>
        <rFont val="Times New Roman"/>
        <family val="1"/>
      </rPr>
      <t>TABLEAU - II  REPARTITION DE LA MOINS VALUE GLOBALE (1)</t>
    </r>
  </si>
  <si>
    <t>ETAT D16  DETAIL DES SOLDES DES REASSUREURS</t>
  </si>
  <si>
    <t>date (2)</t>
  </si>
  <si>
    <t xml:space="preserve">              ETAT D17 Détail des résultats de réassurance</t>
  </si>
  <si>
    <t xml:space="preserve">Exercice: </t>
  </si>
  <si>
    <t>Résultat des cessions facultatives (2)</t>
  </si>
  <si>
    <t>Résultat de la cession légale (2)</t>
  </si>
  <si>
    <t>Total 
(2)</t>
  </si>
  <si>
    <r>
      <t xml:space="preserve"> (</t>
    </r>
    <r>
      <rPr>
        <sz val="10"/>
        <rFont val="Times New Roman"/>
        <family val="1"/>
      </rPr>
      <t>en milliers de dirhams)</t>
    </r>
  </si>
  <si>
    <t>Les affaires légales; les traités marocains; les facultatives marocaines; Total Maroc; les traités étrangers; les facultatives  étrangères;</t>
  </si>
  <si>
    <t>Total étranger et Total général (Maroc + étranger)</t>
  </si>
  <si>
    <t>Assurances populaires en cas de vie</t>
  </si>
  <si>
    <t>Assurances populaires mixtes</t>
  </si>
  <si>
    <t>Assurances de groupes en cas de décès</t>
  </si>
  <si>
    <t xml:space="preserve">Capitalisation individuelle </t>
  </si>
  <si>
    <t>Capitalisation groupe</t>
  </si>
  <si>
    <t>(3) Pour les opérations vie, il y a lieu d'inclure également les provisions mathématiques.</t>
  </si>
  <si>
    <t>Traités ou conventions</t>
  </si>
  <si>
    <t>(2) Cet état doit être établi séparément pour les affaires suivantes :</t>
  </si>
  <si>
    <t xml:space="preserve">Montant des primes nettes de taxes </t>
  </si>
  <si>
    <t>(4) Il s'agit du renouvellement des affaires à tacite reconduction qui ont fait l'objet d'une entrée sous la rubrique correspondante ; les affaires à tacite reconduction qui ne sont pas renouvelées font l'objet d'une sortie sous la rubrique "résiliations"</t>
  </si>
  <si>
    <t xml:space="preserve">ETAT D14 DETAIL DE CERTAINES PROVISIONS TECHNIQUES </t>
  </si>
  <si>
    <r>
      <t>Exercice :</t>
    </r>
    <r>
      <rPr>
        <sz val="10"/>
        <rFont val="Times New Roman"/>
        <family val="1"/>
      </rPr>
      <t xml:space="preserve"> </t>
    </r>
  </si>
  <si>
    <r>
      <t>Société :</t>
    </r>
    <r>
      <rPr>
        <sz val="10"/>
        <rFont val="Times New Roman"/>
        <family val="1"/>
      </rPr>
      <t xml:space="preserve"> </t>
    </r>
    <r>
      <rPr>
        <b/>
        <sz val="12"/>
        <rFont val="Times New Roman"/>
        <family val="1"/>
      </rPr>
      <t/>
    </r>
  </si>
  <si>
    <t xml:space="preserve">g- Provision pour sinistres à payer constituée au début de la période de référence </t>
  </si>
  <si>
    <t xml:space="preserve">h- Charge de sinistres pour la période de référence (e) + (f) - (g)          </t>
  </si>
  <si>
    <t xml:space="preserve">e'- Sinistres payés pendant la période de référence, nets de recours encaissés </t>
  </si>
  <si>
    <t xml:space="preserve">f'- Provision pour sinistres à payer constituée à la fin de la période de référence </t>
  </si>
  <si>
    <t xml:space="preserve">g'- Provision pour sinistres à payer constituée au début de la période de référence </t>
  </si>
  <si>
    <t xml:space="preserve">h'- Charge de sinistres pour la période de référence (e’) + (f’) - (g’)          </t>
  </si>
  <si>
    <t>i'- Moyenne annuelle : h'/3</t>
  </si>
  <si>
    <t xml:space="preserve">e"- Sinistres payés pendant la période de référence, nets de recours encaissés </t>
  </si>
  <si>
    <t xml:space="preserve">f"- Provision pour sinistres à payer constituée à la fin de la période de référence </t>
  </si>
  <si>
    <t xml:space="preserve">g"- Provision pour sinistres à payer constituée au début de la période de référence </t>
  </si>
  <si>
    <t xml:space="preserve">h"- Charge de sinistres pour la période de référence (e") + (f") - (g")          </t>
  </si>
  <si>
    <t>i"- Moyenne annuelle : h"/3 (ou h"/7 pour les assurances crédit)</t>
  </si>
  <si>
    <t>Calcul par rapport aux PSAP et PPNA</t>
  </si>
  <si>
    <t>j - Provision pour primes non acquises</t>
  </si>
  <si>
    <t>II- Responsabilité civile des véhicules terrestres à moteur</t>
  </si>
  <si>
    <t>j’ - Provision pour primes non acquises</t>
  </si>
  <si>
    <t>j" - Provision pour primes non acquises</t>
  </si>
  <si>
    <t>Capitalisation - groupe</t>
  </si>
  <si>
    <t>Contrats à capital variable - Assurances individuelles en cas de décès</t>
  </si>
  <si>
    <t>Contrats à capital variable - Assurances individuelles en cas de vie</t>
  </si>
  <si>
    <t>Contrats à capital variable - Assurances individuelles mixtes</t>
  </si>
  <si>
    <t>Contrats à capital variable - Assurances populaires</t>
  </si>
  <si>
    <t>Contrats à capital variable - Assurances de groupe en cas de décès</t>
  </si>
  <si>
    <t>Contrats à capital variable - Assurances de groupe en cas de vie</t>
  </si>
  <si>
    <t>Contrats à capital variable - Assurances de groupe mixtes</t>
  </si>
  <si>
    <t>Contrats à capital variable - Capitalisation - individuelle</t>
  </si>
  <si>
    <t xml:space="preserve">Contrats à capital variable - Capitalisation - groupe </t>
  </si>
  <si>
    <t>Autres opérations vie - Nuptialité, natalité</t>
  </si>
  <si>
    <t>Autres opérations vie - Acquisition d'immeubles au moyen de la constitution de rentes viagères</t>
  </si>
  <si>
    <t>Autres opérations vie - Autres</t>
  </si>
  <si>
    <t>Accidents corporels/Maladie/Maternité - Individuelles accidents</t>
  </si>
  <si>
    <t>Accidents corporels/Maladie/Maternité - Invalidité</t>
  </si>
  <si>
    <t>Accidents corporels/Maladie/Maternité - Maladie - Maternité</t>
  </si>
  <si>
    <t>Accidents corporels/Maladie/Maternité - Personnes transportées en automobile</t>
  </si>
  <si>
    <t>Véhicules terrestres à moteur - Responsabilité civile</t>
  </si>
  <si>
    <t>Véhicules terrestres à moteur - Garanties autres que la responsabilité civile</t>
  </si>
  <si>
    <t>Responsabilité civile générale - Responsabilité civile résultant de l'emploi de véhicules fluviaux et maritimes</t>
  </si>
  <si>
    <t>Responsabilité civile générale - Responsabilité civile résultant de l'emploi de véhicules aériens</t>
  </si>
  <si>
    <t>Responsabilité civile générale - Autres responsabilités civiles</t>
  </si>
  <si>
    <t>Titres de participation</t>
  </si>
  <si>
    <t>Actions cotées</t>
  </si>
  <si>
    <t>Actions non cotées</t>
  </si>
  <si>
    <t>Actions et parts des OPCVM détenant exclusivement des titres à revenus fixes</t>
  </si>
  <si>
    <t xml:space="preserve">Actions et parts des autres OPCVM </t>
  </si>
  <si>
    <t>Parts des FPCT</t>
  </si>
  <si>
    <t>Autres actions et parts sociales</t>
  </si>
  <si>
    <t>Actions et parts sociales</t>
  </si>
  <si>
    <t>Prêts en première hypothèque</t>
  </si>
  <si>
    <t>Avances sur polices vie</t>
  </si>
  <si>
    <t>Prêts nantis par des obligations</t>
  </si>
  <si>
    <t>Autres prêts</t>
  </si>
  <si>
    <t>Assurances des risques techniques - Tous risques informatiques</t>
  </si>
  <si>
    <t>Assurances des risques techniques - Pertes pécuniaires</t>
  </si>
  <si>
    <t>Assurances des risques techniques - Responsabilité civile décennale</t>
  </si>
  <si>
    <t>Transport - Maritime corps</t>
  </si>
  <si>
    <t>Transport - Maritimes facultés</t>
  </si>
  <si>
    <t>Transport - Marchandises transportées par voie terrestre</t>
  </si>
  <si>
    <t>Transport - Aviation corps</t>
  </si>
  <si>
    <t>Autres opérations non vie - Vol</t>
  </si>
  <si>
    <t>Autres opérations non vie - Grêle ou gelée</t>
  </si>
  <si>
    <t>Autres opérations non vie - Mortalité du bétail</t>
  </si>
  <si>
    <t>Autres opérations non vie - Assurance récolte</t>
  </si>
  <si>
    <t>Autres opérations non vie - Protection juridique</t>
  </si>
  <si>
    <t>Autres opérations non vie - Pertes pécuniaires</t>
  </si>
  <si>
    <t>Autres opérations non vie - Autres</t>
  </si>
  <si>
    <t>Assistance/Crédit/Caution - Assistance</t>
  </si>
  <si>
    <t>Assistance/Crédit/Caution - crédit</t>
  </si>
  <si>
    <t>Assistance/Crédit/Caution - caution</t>
  </si>
  <si>
    <t>Opérations d'acceptation en réassurance - Acceptations vie</t>
  </si>
  <si>
    <t>Opérations d'acceptation en réassurance - Acceptations non vie</t>
  </si>
  <si>
    <t>(2) Valeur de marché moyenne des trois derniers mois précédant la date de l'inventaire</t>
  </si>
  <si>
    <t xml:space="preserve">(3) * Pour les obligations, bons et titres de créances négociables, cette colonne est utilisée pour les surcotes (+) et les décotes (-).  * la provision est constituée pour les valeurs mobilières dont la moins value dépasse 25% de leur valeur d'entrée </t>
  </si>
  <si>
    <r>
      <t xml:space="preserve">(4) Calculée conformément à l'article </t>
    </r>
    <r>
      <rPr>
        <b/>
        <sz val="8"/>
        <rFont val="Times New Roman"/>
        <family val="1"/>
      </rPr>
      <t>22</t>
    </r>
    <r>
      <rPr>
        <sz val="8"/>
        <rFont val="Times New Roman"/>
        <family val="1"/>
      </rPr>
      <t xml:space="preserve"> du présent arrêté et ce, par nature de placements </t>
    </r>
  </si>
  <si>
    <t>(5) Les sociétés établiront autant de colonnes que d'affectations des valeurs en "vie et capitalisation (Autres les contrats à capital variable) ", "GSR",  "autres opérations non vie ", "acceptations en réassurance " et "autres affectations"</t>
  </si>
  <si>
    <t>(6) Répartition de la valeur d’inventaire.</t>
  </si>
  <si>
    <t>(7) Pour les revenus comptabilisés dans l'exercice et correspondant à des valeurs qui ne font plus partie de l'actif de la société, leur montant total sera donné par poste du placement concerné.</t>
  </si>
  <si>
    <t>(8) indiquer le nom de la propriété et le numéro de son titre foncier</t>
  </si>
  <si>
    <t>Nature d’actifs</t>
  </si>
  <si>
    <t>Moins value globale</t>
  </si>
  <si>
    <t xml:space="preserve">Provision pour risque d'exigibilité </t>
  </si>
  <si>
    <t xml:space="preserve">Provisions pour dépréciation </t>
  </si>
  <si>
    <t>Autres affectations</t>
  </si>
  <si>
    <t>Placements immobiliers</t>
  </si>
  <si>
    <t>Dépôts auprès des cédantes</t>
  </si>
  <si>
    <t>Provisions pour dépréciation</t>
  </si>
  <si>
    <t xml:space="preserve">Vie et capitalisation </t>
  </si>
  <si>
    <t xml:space="preserve">GSR </t>
  </si>
  <si>
    <t xml:space="preserve">Total </t>
  </si>
  <si>
    <t>Désignation  des valeurs</t>
  </si>
  <si>
    <t>Valeur bilan</t>
  </si>
  <si>
    <t>exercices antérieurs</t>
  </si>
  <si>
    <t>Exercice inventorié</t>
  </si>
  <si>
    <t>Exercices(1)</t>
  </si>
  <si>
    <t>Antérieurs</t>
  </si>
  <si>
    <t>Exercice N-2</t>
  </si>
  <si>
    <t xml:space="preserve">Exercice N-1 </t>
  </si>
  <si>
    <t>- Primes arriérées figurant au bilan précédent</t>
  </si>
  <si>
    <t>- Emissions au cours de l'exercice inventorié</t>
  </si>
  <si>
    <r>
      <t>A déduire</t>
    </r>
    <r>
      <rPr>
        <sz val="10"/>
        <rFont val="Times New Roman"/>
        <family val="1"/>
      </rPr>
      <t xml:space="preserve"> :</t>
    </r>
  </si>
  <si>
    <t>- Annulations au cours de l'exercice inventorié</t>
  </si>
  <si>
    <t>- Encaissements</t>
  </si>
  <si>
    <t>Primes arriérées figurant au bilan</t>
  </si>
  <si>
    <r>
      <t xml:space="preserve">N04 - Restant à payer  </t>
    </r>
    <r>
      <rPr>
        <b/>
        <sz val="10"/>
        <color indexed="10"/>
        <rFont val="Times New Roman"/>
        <family val="1"/>
      </rPr>
      <t xml:space="preserve">(Etat de l'exercice N-1) </t>
    </r>
    <r>
      <rPr>
        <b/>
        <sz val="10"/>
        <color indexed="12"/>
        <rFont val="Times New Roman"/>
        <family val="1"/>
      </rPr>
      <t>(ligne à masqer)</t>
    </r>
  </si>
  <si>
    <r>
      <t xml:space="preserve">N12 - Estimation des sinistres non encore déclarés </t>
    </r>
    <r>
      <rPr>
        <b/>
        <sz val="10"/>
        <color indexed="10"/>
        <rFont val="Times New Roman"/>
        <family val="1"/>
      </rPr>
      <t>(Etat de l'exercice N-1)</t>
    </r>
    <r>
      <rPr>
        <b/>
        <sz val="10"/>
        <color indexed="12"/>
        <rFont val="Times New Roman"/>
        <family val="1"/>
      </rPr>
      <t>(ligne à masqer)</t>
    </r>
  </si>
  <si>
    <r>
      <t xml:space="preserve">2 </t>
    </r>
    <r>
      <rPr>
        <vertAlign val="superscript"/>
        <sz val="9"/>
        <rFont val="Times New Roman"/>
        <family val="1"/>
      </rPr>
      <t>ème</t>
    </r>
  </si>
  <si>
    <r>
      <t xml:space="preserve">3 </t>
    </r>
    <r>
      <rPr>
        <vertAlign val="superscript"/>
        <sz val="9"/>
        <rFont val="Times New Roman"/>
        <family val="1"/>
      </rPr>
      <t>ème</t>
    </r>
  </si>
  <si>
    <r>
      <t xml:space="preserve">4 </t>
    </r>
    <r>
      <rPr>
        <vertAlign val="superscript"/>
        <sz val="9"/>
        <rFont val="Times New Roman"/>
        <family val="1"/>
      </rPr>
      <t>ème</t>
    </r>
  </si>
  <si>
    <r>
      <t xml:space="preserve">5 </t>
    </r>
    <r>
      <rPr>
        <vertAlign val="superscript"/>
        <sz val="9"/>
        <rFont val="Times New Roman"/>
        <family val="1"/>
      </rPr>
      <t>ème</t>
    </r>
  </si>
  <si>
    <r>
      <t xml:space="preserve">6 </t>
    </r>
    <r>
      <rPr>
        <vertAlign val="superscript"/>
        <sz val="9"/>
        <rFont val="Times New Roman"/>
        <family val="1"/>
      </rPr>
      <t>ème</t>
    </r>
  </si>
  <si>
    <r>
      <t xml:space="preserve">7 </t>
    </r>
    <r>
      <rPr>
        <vertAlign val="superscript"/>
        <sz val="9"/>
        <rFont val="Times New Roman"/>
        <family val="1"/>
      </rPr>
      <t>ème</t>
    </r>
  </si>
  <si>
    <r>
      <t xml:space="preserve">8 </t>
    </r>
    <r>
      <rPr>
        <vertAlign val="superscript"/>
        <sz val="9"/>
        <rFont val="Times New Roman"/>
        <family val="1"/>
      </rPr>
      <t>ème</t>
    </r>
  </si>
  <si>
    <r>
      <t xml:space="preserve">9 </t>
    </r>
    <r>
      <rPr>
        <vertAlign val="superscript"/>
        <sz val="9"/>
        <rFont val="Times New Roman"/>
        <family val="1"/>
      </rPr>
      <t>ème</t>
    </r>
  </si>
  <si>
    <r>
      <t xml:space="preserve">10 </t>
    </r>
    <r>
      <rPr>
        <vertAlign val="superscript"/>
        <sz val="9"/>
        <rFont val="Times New Roman"/>
        <family val="1"/>
      </rPr>
      <t>ème</t>
    </r>
  </si>
  <si>
    <r>
      <t xml:space="preserve">1 </t>
    </r>
    <r>
      <rPr>
        <vertAlign val="superscript"/>
        <sz val="9"/>
        <rFont val="Times New Roman"/>
        <family val="1"/>
      </rPr>
      <t>ère</t>
    </r>
  </si>
  <si>
    <r>
      <t xml:space="preserve">                                                            D05</t>
    </r>
    <r>
      <rPr>
        <sz val="9"/>
        <rFont val="Times New Roman"/>
        <family val="1"/>
      </rPr>
      <t xml:space="preserve"> - </t>
    </r>
    <r>
      <rPr>
        <b/>
        <sz val="9"/>
        <rFont val="Times New Roman"/>
        <family val="1"/>
      </rPr>
      <t>TABLEAU - IV  : PLACEMENTS AFFECTES AUX CONTRATS A CAPITAL VARIABLE</t>
    </r>
  </si>
  <si>
    <t>En milliers de dirhams</t>
  </si>
  <si>
    <t>D05 - TABLEAU - III  REPARTITION DE LA PROVISION POUR DEPRECIATION (1) (2)</t>
  </si>
  <si>
    <t>(1) Répartition au prorata de l'affectation de la valeur d'inventaire</t>
  </si>
  <si>
    <r>
      <t xml:space="preserve">(2) Il s’agit de la provision pour dépréciation calculée par valeur conformément au a) de l’article </t>
    </r>
    <r>
      <rPr>
        <b/>
        <sz val="8"/>
        <rFont val="Times New Roman"/>
        <family val="1"/>
      </rPr>
      <t>39</t>
    </r>
    <r>
      <rPr>
        <sz val="8"/>
        <rFont val="Times New Roman"/>
        <family val="1"/>
      </rPr>
      <t xml:space="preserve"> du présent arrêté.</t>
    </r>
  </si>
  <si>
    <t>ETAT D06</t>
  </si>
  <si>
    <t>DETAIL DES PRIMES ARRIEREES</t>
  </si>
  <si>
    <t>(Cet état est dressé pour l'ensemble des catégories d'assurances "Non vie")</t>
  </si>
  <si>
    <t>(Compte 3421 – Assurés débiteurs)</t>
  </si>
  <si>
    <t>Primes de plus de deux mois</t>
  </si>
  <si>
    <t xml:space="preserve"> Primes de moins de deux mois</t>
  </si>
  <si>
    <t>Reclassement des primes impayées</t>
  </si>
  <si>
    <t>Catégories d'assurances</t>
  </si>
  <si>
    <t>Douteuses</t>
  </si>
  <si>
    <t>Autres charges techniques d'exploitation</t>
  </si>
  <si>
    <t>Quatre derniers trimestres</t>
  </si>
  <si>
    <t>Produits des placements(73)</t>
  </si>
  <si>
    <t>II - Flux trimestriels des opérations Vie au Maroc</t>
  </si>
  <si>
    <t>Nombre de contrats souscrits (1)</t>
  </si>
  <si>
    <t>Nombre de sinistres ouverts</t>
  </si>
  <si>
    <t>Primes émises nettes d'annulation</t>
  </si>
  <si>
    <t>Prestations payées</t>
  </si>
  <si>
    <t>Charges d'acquisition</t>
  </si>
  <si>
    <t>Nombre de contrats souscrits(1)</t>
  </si>
  <si>
    <t>III - Flux trimestriels des opérations Non -Vie au Maroc</t>
  </si>
  <si>
    <t xml:space="preserve">        D23 : TABLEAU II - ENCOURS TRIMESTRIEL DES PLACEMENTS</t>
  </si>
  <si>
    <t>ENCOURS VIE</t>
  </si>
  <si>
    <t>ENCOURS NON VIE</t>
  </si>
  <si>
    <t>TOTAL ENCOURS</t>
  </si>
  <si>
    <t>DESIGNATION</t>
  </si>
  <si>
    <t>A la fin du trimestre précédent</t>
  </si>
  <si>
    <t>A la fin du trimestre courant</t>
  </si>
  <si>
    <t>2611 Terrains</t>
  </si>
  <si>
    <t xml:space="preserve">2619 Placements immobiliers en cours </t>
  </si>
  <si>
    <t>Total 265</t>
  </si>
  <si>
    <t>Total 266</t>
  </si>
  <si>
    <t>Total 267</t>
  </si>
  <si>
    <t xml:space="preserve"> T O T A L </t>
  </si>
  <si>
    <t>Sous catégories d’assurances (1)</t>
  </si>
  <si>
    <t>Total non-Vie (1)</t>
  </si>
  <si>
    <t>Total Vie (2)</t>
  </si>
  <si>
    <t>Total général (1)+(2)</t>
  </si>
  <si>
    <t>Exercice de réassurance :</t>
  </si>
  <si>
    <t>Forme de réassurance :</t>
  </si>
  <si>
    <t>Cumul des exercices précédents</t>
  </si>
  <si>
    <t xml:space="preserve">Total  </t>
  </si>
  <si>
    <t>1- Primes cédées</t>
  </si>
  <si>
    <t>2- Déductions de réassurances</t>
  </si>
  <si>
    <t>3- Dépôt primes à l’ouverture</t>
  </si>
  <si>
    <t>4- Dépôt primes à la clôture</t>
  </si>
  <si>
    <t>5- Sinistres payés</t>
  </si>
  <si>
    <t>6- Dépôt sinistres à l’ouverture</t>
  </si>
  <si>
    <t>7- Dépôt sinistres à la clôture</t>
  </si>
  <si>
    <t>8- Charges de dépôts</t>
  </si>
  <si>
    <t>Solde : (2 + 4 + 5 +7 –1 – 3 – 6 –8)</t>
  </si>
  <si>
    <t xml:space="preserve">              Répartition du solde et de la participation au bénéfice de l'exercice</t>
  </si>
  <si>
    <t xml:space="preserve">Réassureur </t>
  </si>
  <si>
    <t>Parts (%)</t>
  </si>
  <si>
    <t xml:space="preserve">Solde </t>
  </si>
  <si>
    <t>Responsabilité civile résultant de l'emploi de véhicules fluviaux et maritimes</t>
  </si>
  <si>
    <t>Responsabilité civile résultant de l'emploi de véhicules aériens</t>
  </si>
  <si>
    <t>Autres responsabilités civiles</t>
  </si>
  <si>
    <t>Incendie et éléments naturels</t>
  </si>
  <si>
    <t>Incendie</t>
  </si>
  <si>
    <t>Eléments naturels</t>
  </si>
  <si>
    <t>Pertes pécuniaires</t>
  </si>
  <si>
    <t>Assurances des risques techniques</t>
  </si>
  <si>
    <t xml:space="preserve">S20 - Paiements cumulés des exercices antérieurs (5) </t>
  </si>
  <si>
    <t xml:space="preserve">105 - Coût moyen net de recours (104/102) </t>
  </si>
  <si>
    <t>(4) Chargement de gestion non compris.</t>
  </si>
  <si>
    <t>(5) Recours encaissés non déduits.</t>
  </si>
  <si>
    <t>(6) A constituer en application des dispositions réglementaires relatives à la détermination de la provision la plus élevée</t>
  </si>
  <si>
    <t>(7) La colonne total du tableaux IV indique le total des deux derniers exercices à partir de la rubrique S20</t>
  </si>
  <si>
    <t>Notes de l'état D12 :</t>
  </si>
  <si>
    <t>Montant de la provision pour majoration réglementaire (9)</t>
  </si>
  <si>
    <t>Provisions à retenir</t>
  </si>
  <si>
    <t>LIBELLE</t>
  </si>
  <si>
    <t>Nombre de polices</t>
  </si>
  <si>
    <t>A - POLICES EN COURS AU 1ER JANVIER</t>
  </si>
  <si>
    <t xml:space="preserve">B - ENTREES </t>
  </si>
  <si>
    <t>Personnes transportées en automobile</t>
  </si>
  <si>
    <t>22 00</t>
  </si>
  <si>
    <t>Accidents du travail et maladies professionnelles</t>
  </si>
  <si>
    <t xml:space="preserve">Véhicules terrestres à moteur </t>
  </si>
  <si>
    <t>Responsabilité civile</t>
  </si>
  <si>
    <t xml:space="preserve">Véhicules à usage de tourisme </t>
  </si>
  <si>
    <t>Véhicules utilitaires de moins de 3,5 tonnes</t>
  </si>
  <si>
    <t>Véhicules utilitaires de 3,5 tonnes et plus</t>
  </si>
  <si>
    <t>Véhicules affectés au transport public de voyageurs</t>
  </si>
  <si>
    <t>Véhicules à deux ou trois roues</t>
  </si>
  <si>
    <t>Autres véhicules</t>
  </si>
  <si>
    <t>(1) A ventiler en autant de colonnes que de types de contrats ayant les mêmes conditions générales, quant au mode de détermination de la participation des assurés aux bénéfices, autres que les contrats ne comportant pas de valeur de réduction.</t>
  </si>
  <si>
    <t>D21 – TABLEAU II – - DETAIL DES DEPOTS ET PLACEMENTS AFFECTES A LA COUVERTURE DES PROVISIONS TECHNIQUES (2)</t>
  </si>
  <si>
    <t>Désignation des valeurs (3)</t>
  </si>
  <si>
    <t>Valeur moyenne du marché (4)</t>
  </si>
  <si>
    <t>Moins value globale (6)</t>
  </si>
  <si>
    <t>Charges d'acquisition reportées (3492)</t>
  </si>
  <si>
    <t>Créance sur le FSA</t>
  </si>
  <si>
    <t>Dettes pour espèces remises par les cessionnaires</t>
  </si>
  <si>
    <t>Dettes de passif circulant</t>
  </si>
  <si>
    <t>Cessionnaires et comptes rattachés créditeurs</t>
  </si>
  <si>
    <t>Garanties autres que la responsabilité civile</t>
  </si>
  <si>
    <t>Responsabilité civile générale</t>
  </si>
  <si>
    <t>EXERCICES DE SURVENANCE</t>
  </si>
  <si>
    <t xml:space="preserve">Provisions calculées dossier par dossier y compris le coût des sinistres non déclarés </t>
  </si>
  <si>
    <t>Calcul de la provision par référence (8) (10) au coût moyen</t>
  </si>
  <si>
    <t>Calcul de la provision par référence (8) à la cadence de règlements</t>
  </si>
  <si>
    <t xml:space="preserve">(1) Les primes non acquises sont calculées d'après les règles servant à déterminer la provision pour primes non acquises. </t>
  </si>
  <si>
    <r>
      <t xml:space="preserve">D12 - TABLEAU I -  PRIMES OU COTISATIONS ACQUISES AUX CINQ DERNIERS EXERCICES  
</t>
    </r>
    <r>
      <rPr>
        <sz val="10"/>
        <rFont val="Times New Roman"/>
        <family val="1"/>
      </rPr>
      <t>(Accessoires et coûts de polices compris nettes d'impôts et d'annulations)</t>
    </r>
  </si>
  <si>
    <r>
      <t xml:space="preserve">D12 - TABLEAU II -  NOMBRE DE SINISTRES SURVENUS 
</t>
    </r>
    <r>
      <rPr>
        <sz val="10"/>
        <rFont val="Times New Roman"/>
        <family val="1"/>
      </rPr>
      <t>DETAIL PAR ANNEE DE SURVENANCE</t>
    </r>
  </si>
  <si>
    <r>
      <t>D11 -</t>
    </r>
    <r>
      <rPr>
        <sz val="10"/>
        <rFont val="Times New Roman"/>
        <family val="1"/>
      </rPr>
      <t xml:space="preserve"> </t>
    </r>
    <r>
      <rPr>
        <b/>
        <sz val="10"/>
        <rFont val="Times New Roman"/>
        <family val="1"/>
      </rPr>
      <t xml:space="preserve">TABLEAU III  STATISTIQUES DE LA CADENCE DE DECLARATION 
</t>
    </r>
    <r>
      <rPr>
        <sz val="10"/>
        <rFont val="Times New Roman"/>
        <family val="1"/>
      </rPr>
      <t>(nombres cumulés des sinistres déclarés)</t>
    </r>
  </si>
  <si>
    <r>
      <t>D12 -</t>
    </r>
    <r>
      <rPr>
        <sz val="9"/>
        <rFont val="Times New Roman"/>
        <family val="1"/>
      </rPr>
      <t xml:space="preserve"> </t>
    </r>
    <r>
      <rPr>
        <b/>
        <sz val="9"/>
        <rFont val="Times New Roman"/>
        <family val="1"/>
      </rPr>
      <t>TABLEAU III - STATISTIQUES PAR EXERCICE</t>
    </r>
  </si>
  <si>
    <t>3 - ENSEMBLE</t>
  </si>
  <si>
    <t>D12 - TABLEAU VI - CALCUL DE LA PROVISION POUR SINISTRES A PAYER AUTOMOBILE</t>
  </si>
  <si>
    <r>
      <t xml:space="preserve">D11 - TABLEAU V – TABLEAU TRIANGULAIRE
</t>
    </r>
    <r>
      <rPr>
        <sz val="10"/>
        <rFont val="Times New Roman"/>
        <family val="1"/>
      </rPr>
      <t>SINISTRES CORPORELS RC</t>
    </r>
  </si>
  <si>
    <t>1- SINISTRES CORPORELS RC</t>
  </si>
  <si>
    <t>Provisions des opérations de la coassurance 
(pour mémoire)</t>
  </si>
  <si>
    <t>(9) le montant de la provision pour majoration réglementaire est réparti, sur les exercices pour lesquels la provision calculée dossier par dossier est inférieure au montant le plus élevé dégagé par les méthodes réglementaires, proportionnellement au total de leurs insuffisances par rapport à la méthode retenue.</t>
  </si>
  <si>
    <t>2- AUTRE SINISTRES RC</t>
  </si>
  <si>
    <r>
      <t xml:space="preserve">(1) Ce tableau est servi pour toutes les sous catégories à trois chiffres non vie prévues à l'article </t>
    </r>
    <r>
      <rPr>
        <b/>
        <sz val="10"/>
        <rFont val="Times"/>
        <family val="1"/>
      </rPr>
      <t>55</t>
    </r>
    <r>
      <rPr>
        <sz val="10"/>
        <rFont val="Times"/>
        <family val="1"/>
      </rPr>
      <t xml:space="preserve"> du présent arrêté à l'exception de la sous catégorie "Maladie – maternité".</t>
    </r>
  </si>
  <si>
    <r>
      <t>D13- TABLEAU I - Sous catégorie : …………………</t>
    </r>
    <r>
      <rPr>
        <sz val="10"/>
        <rFont val="Times"/>
        <family val="1"/>
      </rPr>
      <t>(1)</t>
    </r>
  </si>
  <si>
    <t xml:space="preserve"> ETAT D13  
MOUVEMENT DES POLICES AU COURS DE L'EXERCICE (Non Vie)</t>
  </si>
  <si>
    <t>Les affaires légales; les traités marocains; les facultatives marocaines; Total Maroc; les traités étrangers; les  facultatives  étrangères;</t>
  </si>
  <si>
    <t>ETAT D22 Situation financière au 30 juin</t>
  </si>
  <si>
    <t>ETAT D23 ETATS TRIMESTRIELS</t>
  </si>
  <si>
    <t xml:space="preserve">………………………. </t>
  </si>
  <si>
    <t xml:space="preserve">Trimestre courant : </t>
  </si>
  <si>
    <t>Trimestre 
T-7</t>
  </si>
  <si>
    <t>Trimestre 
T-6</t>
  </si>
  <si>
    <t>Trimestre 
T-5</t>
  </si>
  <si>
    <t>Trimestre 
T-4</t>
  </si>
  <si>
    <t>Trimestre courant</t>
  </si>
  <si>
    <t>Trimestre 
T-3</t>
  </si>
  <si>
    <t>Trimestre 
T-2</t>
  </si>
  <si>
    <t>Trimestre
 T-1</t>
  </si>
  <si>
    <t>- Provisions pour risques en cours</t>
  </si>
  <si>
    <t>- Autres provisions</t>
  </si>
  <si>
    <t>Provisions techniques sur placements</t>
  </si>
  <si>
    <t>- Provision pour risque d’exigibilité</t>
  </si>
  <si>
    <t>- Provision de capitalisation</t>
  </si>
  <si>
    <t>TOTAL A</t>
  </si>
  <si>
    <t xml:space="preserve">I- Accidents du travail </t>
  </si>
  <si>
    <t>a - Primes ou cotisations, hors taxes, émises et acceptées au cours du dernier exercice, nettes d'annulations</t>
  </si>
  <si>
    <t xml:space="preserve">b - Charge de sinistres des trois derniers exercices brute de cessions en réassurance </t>
  </si>
  <si>
    <t>(6)  Ce montant doit être conforme aux clauses contractuelles sans être inférieur à 70% du résultat à répartir augmenté du "Complément d'intérêts garantis".</t>
  </si>
  <si>
    <r>
      <t xml:space="preserve">(5) Egal à la différence entre les intérêts découlant du taux minimum visé au 1° de l'article </t>
    </r>
    <r>
      <rPr>
        <b/>
        <sz val="9"/>
        <rFont val="Times New Roman"/>
        <family val="1"/>
      </rPr>
      <t>15</t>
    </r>
    <r>
      <rPr>
        <sz val="9"/>
        <rFont val="Times New Roman"/>
        <family val="1"/>
      </rPr>
      <t xml:space="preserve"> du présent arrêté et ceux crédités aux  provisions mathématiques (60317).</t>
    </r>
  </si>
  <si>
    <r>
      <t>(3) Il est égal à : (1+i)½*Pimes pures - (1+i)½ *S + (1+i)</t>
    </r>
    <r>
      <rPr>
        <b/>
        <vertAlign val="superscript"/>
        <sz val="9"/>
        <rFont val="Times New Roman"/>
        <family val="1"/>
      </rPr>
      <t>1</t>
    </r>
    <r>
      <rPr>
        <sz val="9"/>
        <rFont val="Times New Roman"/>
        <family val="1"/>
      </rPr>
      <t xml:space="preserve"> R0 - R1 où S = prestations et frais vie ; R0 = provision mathématique à l'ouverture et R1 = provision mathématique à la clôture.</t>
    </r>
  </si>
  <si>
    <t>Total des réassureurs résidents</t>
  </si>
  <si>
    <t>(1) Le solde ne doit pas tenir compte des règlements.</t>
  </si>
  <si>
    <t xml:space="preserve">     Débiteur : En faveur de la société                              Créditeur : En faveur des réassureurs</t>
  </si>
  <si>
    <t>(2) Date de la réclamation</t>
  </si>
  <si>
    <t>- Pertes sur réalisation de placements (635)</t>
  </si>
  <si>
    <t>- Charges d'intérêts et autres charges de placements (631et 638)</t>
  </si>
  <si>
    <t>- Pertes provenant de la réévaluation des placements affectés aux opérations d’assurances (637)</t>
  </si>
  <si>
    <t>f - Temporaires décès de durée inférieure ou égale à 3 ans</t>
  </si>
  <si>
    <t>g - Total des capitaux sous risques non négatifs bruts de cessions en réassurance</t>
  </si>
  <si>
    <t>h - Capitaux sous risques après cessions en réassurance</t>
  </si>
  <si>
    <t>i - Taux de rétention h/g (minimum 50%)</t>
  </si>
  <si>
    <t>B - Deuxième résultat: (d) * (i) * 0,003 + (e) * (i) * 0,0015 + (f) * (i) * 0,001</t>
  </si>
  <si>
    <t>ETAT D08</t>
  </si>
  <si>
    <r>
      <t>A - 1</t>
    </r>
    <r>
      <rPr>
        <b/>
        <vertAlign val="superscript"/>
        <sz val="9"/>
        <rFont val="Times New Roman"/>
        <family val="1"/>
      </rPr>
      <t xml:space="preserve">er  </t>
    </r>
    <r>
      <rPr>
        <b/>
        <sz val="9"/>
        <rFont val="Times New Roman"/>
        <family val="1"/>
      </rPr>
      <t>Résultat : [(a) * (d)]*30%</t>
    </r>
  </si>
  <si>
    <r>
      <t>B- 2</t>
    </r>
    <r>
      <rPr>
        <b/>
        <vertAlign val="superscript"/>
        <sz val="9"/>
        <rFont val="Times New Roman"/>
        <family val="1"/>
      </rPr>
      <t>ème</t>
    </r>
    <r>
      <rPr>
        <b/>
        <sz val="9"/>
        <rFont val="Times New Roman"/>
        <family val="1"/>
      </rPr>
      <t xml:space="preserve"> résultat : (i) * (d) * 45%</t>
    </r>
  </si>
  <si>
    <t>MARGE DE SOLVABILITE</t>
  </si>
  <si>
    <t>Tous risques chantiers</t>
  </si>
  <si>
    <t>Tous risques montage</t>
  </si>
  <si>
    <t>Bris de machines</t>
  </si>
  <si>
    <t>Tous risques informatiques</t>
  </si>
  <si>
    <t>Responsabilité civile décennale</t>
  </si>
  <si>
    <t xml:space="preserve">Transport </t>
  </si>
  <si>
    <t xml:space="preserve">Maritime corps </t>
  </si>
  <si>
    <t>Maritimes facultés</t>
  </si>
  <si>
    <t>Marchandises transportées par voie terrestre</t>
  </si>
  <si>
    <t>Aviation corps</t>
  </si>
  <si>
    <t>Autres opérations</t>
  </si>
  <si>
    <t>Vol</t>
  </si>
  <si>
    <t>Grêle ou gelée</t>
  </si>
  <si>
    <t>Mortalité du bétail</t>
  </si>
  <si>
    <t>Assurance récolte</t>
  </si>
  <si>
    <t>Protection juridique</t>
  </si>
  <si>
    <t>Assurances pour pertes pécuniaires</t>
  </si>
  <si>
    <t>Assistance - crédit – caution</t>
  </si>
  <si>
    <t xml:space="preserve">Assistance </t>
  </si>
  <si>
    <t>Assurance crédit</t>
  </si>
  <si>
    <t>Assurance caution</t>
  </si>
  <si>
    <t>3 -</t>
  </si>
  <si>
    <t>Acceptations en réassurance</t>
  </si>
  <si>
    <t>Acceptations – vie</t>
  </si>
  <si>
    <t>Acceptations non – vie</t>
  </si>
  <si>
    <t>TOTAL GENERAL</t>
  </si>
  <si>
    <t>Comptes</t>
  </si>
  <si>
    <t>Vie et capitalisation</t>
  </si>
  <si>
    <t>GSR</t>
  </si>
  <si>
    <t>Autres opérations non vie</t>
  </si>
  <si>
    <t xml:space="preserve">TOTAL </t>
  </si>
  <si>
    <t>Acceptations</t>
  </si>
  <si>
    <t>TOTAL</t>
  </si>
  <si>
    <t>Autres contrats</t>
  </si>
  <si>
    <t>1612 &amp; 1614</t>
  </si>
  <si>
    <t xml:space="preserve">Provisions pour primes non acquises </t>
  </si>
  <si>
    <t>xxxxxxx</t>
  </si>
  <si>
    <t>1621, 1622, 1623 &amp; 1624</t>
  </si>
  <si>
    <t>- Provisions mathématiques</t>
  </si>
  <si>
    <t>- Provisions de gestion</t>
  </si>
  <si>
    <t>1641, 1642, 1643 &amp;1644</t>
  </si>
  <si>
    <t>Provisions pour fluctuations de sinistralité</t>
  </si>
  <si>
    <t>1651 &amp; 1652</t>
  </si>
  <si>
    <t>Provisions pour aléas financiers</t>
  </si>
  <si>
    <t>1661 &amp; 1668</t>
  </si>
  <si>
    <t>Provisions techniques des contrats en unités de compte</t>
  </si>
  <si>
    <t>1671, 1672 &amp; 1673</t>
  </si>
  <si>
    <t>Provisions pour participation aux bénéfices</t>
  </si>
  <si>
    <t>Situation au 31/12/2005</t>
  </si>
  <si>
    <t>Situation au 30 juin 2006</t>
  </si>
  <si>
    <t>1er semestre 2005</t>
  </si>
  <si>
    <t>1er semestre 2006</t>
  </si>
  <si>
    <t>Exercice 2005</t>
  </si>
  <si>
    <t>Produits  non techniques courants</t>
  </si>
  <si>
    <t>Charges non techniques courantes</t>
  </si>
  <si>
    <t>Propres au semestre</t>
  </si>
  <si>
    <t xml:space="preserve">Capitaux (60112) </t>
  </si>
  <si>
    <t>Participations des assurés aux bénéfices (60115)</t>
  </si>
  <si>
    <t>Variation des provisions pour sinistres à payer (6021)</t>
  </si>
  <si>
    <t>Variation des provisions mathématiques (6031, 6032 et 6060)</t>
  </si>
  <si>
    <t>Variation des provisions des participations des assurés aux bénéfices (6071)</t>
  </si>
  <si>
    <t>(3)    Agent, courtier, bureau direct, banque, Barid Al-Maghrib ou autres (à préciser).</t>
  </si>
  <si>
    <t>(4)    les primes à émettre et les primes à annuler ne sont pas comprises.</t>
  </si>
  <si>
    <t>Soldes au 31 décembre de  l'exercice précédent</t>
  </si>
  <si>
    <t>Assurances populaires en cas de décès</t>
  </si>
  <si>
    <t>Autres opérations vie Acquisition d'immeubles au moyen de la constitution de rentes viagères</t>
  </si>
  <si>
    <t>Autres opérations vie Autres</t>
  </si>
  <si>
    <t>Assurances individuelles en cas de décès</t>
  </si>
  <si>
    <t>Assurances individuelles en cas de vie</t>
  </si>
  <si>
    <t>Assurances individuelles mixtes</t>
  </si>
  <si>
    <t xml:space="preserve">Responsabilité civile Véhicules terrestres à moteur </t>
  </si>
  <si>
    <t>Soldes au 31 décembre de l'exercice</t>
  </si>
  <si>
    <t>Primes émises nettes d'annulations (4)</t>
  </si>
  <si>
    <t>(1) Les colonnes correspondent aux exercices d'émission.</t>
  </si>
  <si>
    <t>Libellés</t>
  </si>
  <si>
    <t>Exercice précédent</t>
  </si>
  <si>
    <t xml:space="preserve">Exercice </t>
  </si>
  <si>
    <t xml:space="preserve">1- Primes cédées </t>
  </si>
  <si>
    <t>2- Variation des provisions de primes non acquises</t>
  </si>
  <si>
    <t>3- Sinistres et frais payés</t>
  </si>
  <si>
    <t>4- Déductions de réassurance</t>
  </si>
  <si>
    <t xml:space="preserve">5- Variation des provisions mathématiques </t>
  </si>
  <si>
    <t xml:space="preserve">6- Variation des provisions pour sinistres à payer </t>
  </si>
  <si>
    <t>7- Variation des autres provisions techniques</t>
  </si>
  <si>
    <t xml:space="preserve">8- Participation des cédants aux bénéfices </t>
  </si>
  <si>
    <r>
      <t xml:space="preserve">L'état modèle D 12 est établi pour chacune des sous catégories responsabilité civile des véhicules terrestres à moteur prévues à l'article </t>
    </r>
    <r>
      <rPr>
        <b/>
        <sz val="8"/>
        <rFont val="Times New Roman"/>
        <family val="1"/>
      </rPr>
      <t>55</t>
    </r>
    <r>
      <rPr>
        <sz val="8"/>
        <rFont val="Times New Roman"/>
        <family val="1"/>
      </rPr>
      <t xml:space="preserve"> du présent arrêté. L'état relatif à l'ensemble de la catégorie est dressé à titre de récapitulation. </t>
    </r>
  </si>
  <si>
    <t xml:space="preserve">Société : </t>
  </si>
  <si>
    <t>ETAT D07</t>
  </si>
  <si>
    <t>COMPTE TECHNIQUE ASSURANCES VIE</t>
  </si>
  <si>
    <t>Libellé</t>
  </si>
  <si>
    <t>Primes émises ( 7011 + 7013)</t>
  </si>
  <si>
    <t>Variation des provisions mathématiques (60311 +60317 + 6032 + 6033)</t>
  </si>
  <si>
    <t>Ajustement VARCUC (636 – 736)</t>
  </si>
  <si>
    <t>Charges des prestations</t>
  </si>
  <si>
    <t>4a</t>
  </si>
  <si>
    <t>Prestations et frais payés (hors rubrique 9)</t>
  </si>
  <si>
    <t>Sinistres (60111)</t>
  </si>
  <si>
    <t>- Profits provenant de la réévaluation des placements affectés aux opérations d’assurances (737)</t>
  </si>
  <si>
    <t>- Reprises sur la provision de capitalisation (7395)</t>
  </si>
  <si>
    <t>Charges des placements affectes aux opérations d’assurance VIE (63)</t>
  </si>
  <si>
    <t>- Frais de gestion des placements (632)</t>
  </si>
  <si>
    <t>- Amortissements des différences sur prix de remboursement (634)</t>
  </si>
  <si>
    <t>k- Provisions mathématiques et provision de gestion, brutes de cessions en réassurance. 
(lorsque l'entreprise assume le risque de placement)</t>
  </si>
  <si>
    <r>
      <t>A - 1</t>
    </r>
    <r>
      <rPr>
        <b/>
        <vertAlign val="superscript"/>
        <sz val="9"/>
        <rFont val="Times New Roman"/>
        <family val="1"/>
      </rPr>
      <t xml:space="preserve">er  </t>
    </r>
    <r>
      <rPr>
        <b/>
        <sz val="9"/>
        <rFont val="Times New Roman"/>
        <family val="1"/>
      </rPr>
      <t>Résultat : [(a) * (d) + (a') * (d')]*30%+ [(a") * (d")]*20%</t>
    </r>
  </si>
  <si>
    <r>
      <t>B- 2</t>
    </r>
    <r>
      <rPr>
        <b/>
        <vertAlign val="superscript"/>
        <sz val="9"/>
        <rFont val="Times New Roman"/>
        <family val="1"/>
      </rPr>
      <t>ème</t>
    </r>
    <r>
      <rPr>
        <b/>
        <sz val="9"/>
        <rFont val="Times New Roman"/>
        <family val="1"/>
      </rPr>
      <t xml:space="preserve"> résultat : [</t>
    </r>
    <r>
      <rPr>
        <sz val="9"/>
        <rFont val="Times New Roman"/>
        <family val="1"/>
      </rPr>
      <t xml:space="preserve"> </t>
    </r>
    <r>
      <rPr>
        <b/>
        <sz val="9"/>
        <rFont val="Times New Roman"/>
        <family val="1"/>
      </rPr>
      <t>(i) * (d) + (i') * (d') ] * 40,5% +[ (i") * (d")]* 27%</t>
    </r>
  </si>
  <si>
    <r>
      <t>C- 3</t>
    </r>
    <r>
      <rPr>
        <b/>
        <vertAlign val="superscript"/>
        <sz val="9"/>
        <rFont val="Times New Roman"/>
        <family val="1"/>
      </rPr>
      <t>ème</t>
    </r>
    <r>
      <rPr>
        <b/>
        <sz val="9"/>
        <rFont val="Times New Roman"/>
        <family val="1"/>
      </rPr>
      <t xml:space="preserve"> résultat : [</t>
    </r>
    <r>
      <rPr>
        <sz val="9"/>
        <rFont val="Times New Roman"/>
        <family val="1"/>
      </rPr>
      <t xml:space="preserve"> </t>
    </r>
    <r>
      <rPr>
        <b/>
        <sz val="9"/>
        <rFont val="Times New Roman"/>
        <family val="1"/>
      </rPr>
      <t>(j) + (j') + (j")]* 10% +[</t>
    </r>
    <r>
      <rPr>
        <sz val="9"/>
        <rFont val="Times New Roman"/>
        <family val="1"/>
      </rPr>
      <t xml:space="preserve"> </t>
    </r>
    <r>
      <rPr>
        <b/>
        <sz val="9"/>
        <rFont val="Times New Roman"/>
        <family val="1"/>
      </rPr>
      <t>(f) * (d) + (f') * (d') ] * 7,5% +[ (f") * (d")]* 5%</t>
    </r>
  </si>
  <si>
    <t>D08 - TABLEAU 3 - MONTANT MINIMUM DE LA MARGE DE SOLVABILITE DES OPERATIONS NON VIE (1)</t>
  </si>
  <si>
    <t>(1) Y compris les acceptations de moins de 20%.</t>
  </si>
  <si>
    <t>c" - Charge de sinistres des trois derniers exercices nette de cessions en réassurance (2)</t>
  </si>
  <si>
    <t>b" - Charge de sinistres des trois derniers exercices brute de cessions en réassurance (2)</t>
  </si>
  <si>
    <t>(2) Sept derniers exercices pour les opérations de crédit.</t>
  </si>
  <si>
    <t>D08 - TABLEAU 5 - MONTANT MINIMUM DE LA MARGE DE SOLVABILITE ACCEPTATIONS (3)</t>
  </si>
  <si>
    <t>(3) Ce montant minimum est servi lorsque la part des acceptations dans le portefeuille est supérieure à 20%</t>
  </si>
  <si>
    <t>Assurés, intermédiaires, cédants, coassureurs et comptes rattachés créditeurs</t>
  </si>
  <si>
    <t>Personnel créditeur</t>
  </si>
  <si>
    <t>Organismes sociaux créditeurs</t>
  </si>
  <si>
    <t>Etat créditeur</t>
  </si>
  <si>
    <t>Comptes d'associés créditeurs</t>
  </si>
  <si>
    <t xml:space="preserve">Autres créanciers </t>
  </si>
  <si>
    <t>Comptes de régularisation-passif</t>
  </si>
  <si>
    <t>Autres provisions pour risques et charges</t>
  </si>
  <si>
    <t>Ecarts  de conversion -passif (éléments circulants)</t>
  </si>
  <si>
    <t>Trésorerie-passif</t>
  </si>
  <si>
    <t>Crédits d'escompte</t>
  </si>
  <si>
    <t>Crédits de trésorerie</t>
  </si>
  <si>
    <t>Banques</t>
  </si>
  <si>
    <t>Fonds social complémentaire</t>
  </si>
  <si>
    <t>Provisions pour participations aux bénéfices</t>
  </si>
  <si>
    <r>
      <t>Immobilisations financières</t>
    </r>
    <r>
      <rPr>
        <sz val="9"/>
        <color indexed="8"/>
        <rFont val="Times New Roman"/>
        <family val="1"/>
      </rPr>
      <t xml:space="preserve"> </t>
    </r>
  </si>
  <si>
    <t>Cessions</t>
  </si>
  <si>
    <t xml:space="preserve">Primes </t>
  </si>
  <si>
    <t>Primes émises</t>
  </si>
  <si>
    <t>- Individuelles en cas de décès - temporaires</t>
  </si>
  <si>
    <t xml:space="preserve"> - Assurances populaires - vie</t>
  </si>
  <si>
    <t>- Individuelles en cas de décès - vie entière</t>
  </si>
  <si>
    <t xml:space="preserve"> en milliers de dirhams</t>
  </si>
  <si>
    <t>Catégories</t>
  </si>
  <si>
    <t>Résultat des cessions conventionnelles (2)</t>
  </si>
  <si>
    <t>Total Vie</t>
  </si>
  <si>
    <t>Total Non - Vie</t>
  </si>
  <si>
    <t>Acceptations Vie</t>
  </si>
  <si>
    <t>Acceptations Non -Vie</t>
  </si>
  <si>
    <t>Total Acceptation</t>
  </si>
  <si>
    <t>(2) + : Résultat en faveur de la société</t>
  </si>
  <si>
    <t xml:space="preserve">      - : Résultat en faveur des réassureurs.</t>
  </si>
  <si>
    <t>Détermination du montant à affecter à la provision pour fluctuations de sinistralité</t>
  </si>
  <si>
    <t>a - Primes acquises</t>
  </si>
  <si>
    <t xml:space="preserve">b - Prestations et frais payés </t>
  </si>
  <si>
    <t>c - Variation des provisions pour sinistres à payer</t>
  </si>
  <si>
    <t>d - Solde technique ((0,8* a ) - b -  c)  (1)</t>
  </si>
  <si>
    <t xml:space="preserve">e- Montant affecté à la provision pour fluctuations de sinistralité ( min 70% * d ) </t>
  </si>
  <si>
    <t>Détermination de la provision pour fluctuations de sinistralité</t>
  </si>
  <si>
    <t>Capitaux (60112)</t>
  </si>
  <si>
    <t>Arrérages (60113)</t>
  </si>
  <si>
    <t>Rachats (60114)</t>
  </si>
  <si>
    <t>Frais accessoires (60116)</t>
  </si>
  <si>
    <t>Prestations et frais payés acceptations vie (6013)</t>
  </si>
  <si>
    <t>4b</t>
  </si>
  <si>
    <t>Variation des provisions pour prestations et diverses</t>
  </si>
  <si>
    <t>A - Solde de souscription (Marge brute) (1 – 2- 3 -4)</t>
  </si>
  <si>
    <t>Charges d’acquisition</t>
  </si>
  <si>
    <t>Autres charges techniques d’exploitation</t>
  </si>
  <si>
    <t>Produits techniques d’exploitation</t>
  </si>
  <si>
    <t>B - Charges d’acquisition et de gestion nettes (5 + 6 - 7)</t>
  </si>
  <si>
    <t>C - Marge d’exploitation (A – B)</t>
  </si>
  <si>
    <t>Produits nets des placements hors VARCUC (73 –736 – 63 + 636)</t>
  </si>
  <si>
    <t>Participation aux résultats et intérêts crédités</t>
  </si>
  <si>
    <t>9a</t>
  </si>
  <si>
    <t>Participation des assurés aux bénéfices (60115 + 6071)</t>
  </si>
  <si>
    <t>9b</t>
  </si>
  <si>
    <t>Charge des intérêts crédités aux provisions mathématiques (60316)</t>
  </si>
  <si>
    <t>D - Solde financier (8 – 9)</t>
  </si>
  <si>
    <t>E - Résultat technique brut (C + D)</t>
  </si>
  <si>
    <t xml:space="preserve">Part des réassureurs dans les primes </t>
  </si>
  <si>
    <t>Part des réassureurs dans les prestations et frais payés</t>
  </si>
  <si>
    <t>Part des réassureurs dans les provisions</t>
  </si>
  <si>
    <t>F - Solde de réassurance (11 + 12 – 10)</t>
  </si>
  <si>
    <t>G - Résultat technique net (E + F)</t>
  </si>
  <si>
    <t>C’ - Marge d’exploitation nette de réassurance (C + F)</t>
  </si>
  <si>
    <t>Primes acquises</t>
  </si>
  <si>
    <t>Primes émises (7012 + 7014)</t>
  </si>
  <si>
    <t>Variation des provisions pour primes non acquises</t>
  </si>
  <si>
    <t>Variation des provisions mathématiques (60261 + 60267)</t>
  </si>
  <si>
    <t>Prestations et frais payés</t>
  </si>
  <si>
    <t>Sinistres en principal (60121)</t>
  </si>
  <si>
    <t>Capitaux constitutifs de rentes (60122)</t>
  </si>
  <si>
    <t>Arrérages après constitution (60123)</t>
  </si>
  <si>
    <t>Rachats (60124)</t>
  </si>
  <si>
    <t>Participation des assurés aux bénéfices (60125)</t>
  </si>
  <si>
    <t>Frais accessoires (60126)</t>
  </si>
  <si>
    <t>Recours et sauvetages (60129)</t>
  </si>
  <si>
    <t>Prestations et frais payés acceptations non vie (6014)</t>
  </si>
  <si>
    <t>Produits nets des placements (73 – 63)</t>
  </si>
  <si>
    <t>Charge des intérêts crédités aux provisions mathématiques (60266)</t>
  </si>
  <si>
    <t>Part des réassureurs dans les primes acquises</t>
  </si>
  <si>
    <t xml:space="preserve">    Capitaux différés</t>
  </si>
  <si>
    <t xml:space="preserve">    Rentes différées</t>
  </si>
  <si>
    <t xml:space="preserve">    Rentes immédiates</t>
  </si>
  <si>
    <t xml:space="preserve">    Rentes certaines</t>
  </si>
  <si>
    <t xml:space="preserve">   Autres contrats</t>
  </si>
  <si>
    <t xml:space="preserve"> Mixtes</t>
  </si>
  <si>
    <t xml:space="preserve">   Mixtes</t>
  </si>
  <si>
    <r>
      <t>Assurances populaires</t>
    </r>
    <r>
      <rPr>
        <sz val="10"/>
        <rFont val="Times New Roman"/>
        <family val="1"/>
      </rPr>
      <t xml:space="preserve"> </t>
    </r>
  </si>
  <si>
    <t xml:space="preserve">  Assurances populaires en cas de décès</t>
  </si>
  <si>
    <t xml:space="preserve">  Assurances populaires en cas de vie</t>
  </si>
  <si>
    <t xml:space="preserve">  Assurances populaires mixtes</t>
  </si>
  <si>
    <t xml:space="preserve">  groupes en cas de décès</t>
  </si>
  <si>
    <t xml:space="preserve">  groupes en cas de vie - Capital différé</t>
  </si>
  <si>
    <t xml:space="preserve">  groupes en cas de vie – Rentes différées</t>
  </si>
  <si>
    <t xml:space="preserve">  groupes en cas de vie - Rentes certaines</t>
  </si>
  <si>
    <t>Récapitulation</t>
  </si>
  <si>
    <t>211 - Individuelles accidents</t>
  </si>
  <si>
    <t>212 - Invalidité</t>
  </si>
  <si>
    <t>213 - Maladie – maternité</t>
  </si>
  <si>
    <t>214 - Personnes transportées en automobile</t>
  </si>
  <si>
    <t>232 – Garanties autres que la responsabilité civile</t>
  </si>
  <si>
    <t>241 - Responsabilité civile résultant de l'emploi de véhicules fluviaux et maritimes</t>
  </si>
  <si>
    <t>248 - Autres responsabilités civiles</t>
  </si>
  <si>
    <t>242 - Responsabilité civile résultant de l'emploi de véhicules aériens</t>
  </si>
  <si>
    <t>251 - Incendie</t>
  </si>
  <si>
    <t>252 - Eléments naturels</t>
  </si>
  <si>
    <t>253 - Pertes pécuniaires</t>
  </si>
  <si>
    <t>261 - Tous risques chantiers</t>
  </si>
  <si>
    <t>262 - Tous risques montage</t>
  </si>
  <si>
    <t>263 - Bris de machines</t>
  </si>
  <si>
    <t>264 - Tous risques informatiques</t>
  </si>
  <si>
    <t>265 - Pertes pécuniaires</t>
  </si>
  <si>
    <t>266 - Responsabilité civile décennale</t>
  </si>
  <si>
    <t>271 - Maritime corps</t>
  </si>
  <si>
    <t>272 - Maritimes facultés</t>
  </si>
  <si>
    <t>273 - Marchandises transportées par voie terrestre</t>
  </si>
  <si>
    <t>274 - Aviation corps</t>
  </si>
  <si>
    <t>281 - Vol</t>
  </si>
  <si>
    <t>282 - Grêle ou gelée</t>
  </si>
  <si>
    <t>283 - Mortalité du bétail</t>
  </si>
  <si>
    <t>293 - Caution</t>
  </si>
  <si>
    <t>292 - Crédit</t>
  </si>
  <si>
    <t>291 - Assistance</t>
  </si>
  <si>
    <t>288 - Autres</t>
  </si>
  <si>
    <t>286 - Pertes pécuniaires</t>
  </si>
  <si>
    <t>285 - Protection juridique</t>
  </si>
  <si>
    <t>284 - Assurance récolte</t>
  </si>
  <si>
    <t xml:space="preserve">N01 - Considérés comme terminés au 31 décembre précédent (2) </t>
  </si>
  <si>
    <t>xxxxxxxx</t>
  </si>
  <si>
    <t xml:space="preserve">N02 - Rouverts au cours de l'exercice (à déduire) </t>
  </si>
  <si>
    <t>N03 - Terminés au cours de l'exercice</t>
  </si>
  <si>
    <t xml:space="preserve">N04 - Restant à payer (3) </t>
  </si>
  <si>
    <t>102 –TOTAL (N01 – N02 + N03 + N04)</t>
  </si>
  <si>
    <t xml:space="preserve">Dont : </t>
  </si>
  <si>
    <t xml:space="preserve">N05 - déclarés au cours des exercices antérieurs </t>
  </si>
  <si>
    <t xml:space="preserve">N06 - déclarés au cours de l'exercice </t>
  </si>
  <si>
    <t xml:space="preserve">N07 - Changement de sous catégorie - Entrée </t>
  </si>
  <si>
    <t>N08 - Changement de sous catégorie - Sortie</t>
  </si>
  <si>
    <t>N11 - Annulations de sinistres (4)</t>
  </si>
  <si>
    <t xml:space="preserve">N12 - Estimation des sinistres non encore déclarés </t>
  </si>
  <si>
    <t>(3) N04 correspond à N04 – N12 au 31 décembre précédent augmenté de N02 – N03 + N06 + N07 – N08– N11 + N12 au 31 décembre de l’exercice</t>
  </si>
  <si>
    <t>(4) En cas d’ouverture, à tort, de dossiers sinistres.</t>
  </si>
  <si>
    <t>Exercices de déclaration</t>
  </si>
  <si>
    <t>Exercices de survenance</t>
  </si>
  <si>
    <t>D10 - TABLEAU II –TER : ESTIMATION DES SINISTRES SURVENUS NON DECLARES</t>
  </si>
  <si>
    <t>Nombre de sinistres déclarés</t>
  </si>
  <si>
    <t>Nombre de sinistres survenus non déclarés</t>
  </si>
  <si>
    <t>(4) Coût moyen utilisé pour l'évaluation de la charge des sinistres survenus non déclarés</t>
  </si>
  <si>
    <t>D10 - TABLEAU - III - - STATISTIQUES PAR EXERCICE</t>
  </si>
  <si>
    <t xml:space="preserve"> Exercices de survenance </t>
  </si>
  <si>
    <t xml:space="preserve"> Total (7) </t>
  </si>
  <si>
    <t xml:space="preserve">R03 - Provisions au 31 décembre précédent (5) </t>
  </si>
  <si>
    <t>xxxxxx</t>
  </si>
  <si>
    <t xml:space="preserve">Primes émises 7011 et 7012 </t>
  </si>
  <si>
    <r>
      <t xml:space="preserve">(1) Cet état est servi pour toutes les sous catégories à trois chiffres prévues à l'article </t>
    </r>
    <r>
      <rPr>
        <b/>
        <sz val="9"/>
        <rFont val="Times New Roman"/>
        <family val="1"/>
      </rPr>
      <t>55</t>
    </r>
    <r>
      <rPr>
        <sz val="9"/>
        <rFont val="Times New Roman"/>
        <family val="1"/>
      </rPr>
      <t xml:space="preserve"> du présent arrêté.</t>
    </r>
  </si>
  <si>
    <t>Primes cédées brutes de déductions 
(701911 et 701921)</t>
  </si>
  <si>
    <t>Déductions de réassurances
 (701912 et 701922)</t>
  </si>
  <si>
    <t>(En milliers de dirhams)</t>
  </si>
  <si>
    <t xml:space="preserve"> ………………...……………</t>
  </si>
  <si>
    <t>Traité N°:</t>
  </si>
  <si>
    <t xml:space="preserve"> ETAT D27 
COMPTE TECHNIQUE DE LA CESSION LEGALE</t>
  </si>
  <si>
    <t xml:space="preserve">  ETAT D28
 DETAIL DE LA PART DES REASSUREURS DANS LES PROVISIONS TECHNIQUES </t>
  </si>
  <si>
    <t>Total II</t>
  </si>
  <si>
    <r>
      <t xml:space="preserve"> </t>
    </r>
    <r>
      <rPr>
        <sz val="10"/>
        <rFont val="Times New Roman"/>
        <family val="1"/>
      </rPr>
      <t>(en milliers de dirhams)</t>
    </r>
  </si>
  <si>
    <t>ETAT D29 
DEPOTS EFFECTUES PAR LES REASSUREURS</t>
  </si>
  <si>
    <t>Part des réassureurs dans les provisions techniques hors cession légale</t>
  </si>
  <si>
    <t xml:space="preserve">ETAT R01 
RECAPITULATION DES PRIMES PAR NATURE D'ACCEPTATION </t>
  </si>
  <si>
    <t>Nature d'acceptation</t>
  </si>
  <si>
    <t>Primes rétrocédées (70193)
(b)</t>
  </si>
  <si>
    <t>Taux de conservation
(a-b) / a</t>
  </si>
  <si>
    <r>
      <t xml:space="preserve">Exercice : </t>
    </r>
    <r>
      <rPr>
        <sz val="10"/>
        <rFont val="Times New Roman"/>
        <family val="1"/>
      </rPr>
      <t/>
    </r>
  </si>
  <si>
    <t xml:space="preserve"> ETAT R02  
RESULTATS D' ACCEPTATION PAR CATEGORIE D'ASSURANCES </t>
  </si>
  <si>
    <r>
      <t xml:space="preserve">NATURE D'ACCEPTATION </t>
    </r>
    <r>
      <rPr>
        <sz val="10"/>
        <rFont val="Times New Roman"/>
        <family val="1"/>
      </rPr>
      <t>(1)</t>
    </r>
    <r>
      <rPr>
        <b/>
        <sz val="10"/>
        <rFont val="Times New Roman"/>
        <family val="1"/>
      </rPr>
      <t> :</t>
    </r>
  </si>
  <si>
    <t>Provisions de primes</t>
  </si>
  <si>
    <t>Sinistres payés</t>
  </si>
  <si>
    <t>Participation aux bénéfices</t>
  </si>
  <si>
    <r>
      <t xml:space="preserve">(2) Cet état est servi pour toutes les sous catégories à trois chiffres prévues à l'article </t>
    </r>
    <r>
      <rPr>
        <b/>
        <sz val="8"/>
        <rFont val="Times New Roman"/>
        <family val="1"/>
      </rPr>
      <t>55</t>
    </r>
    <r>
      <rPr>
        <sz val="8"/>
        <rFont val="Times New Roman"/>
        <family val="1"/>
      </rPr>
      <t xml:space="preserve"> du présent arrêté</t>
    </r>
  </si>
  <si>
    <r>
      <t xml:space="preserve">NATURE D'ACCEPTATION </t>
    </r>
    <r>
      <rPr>
        <sz val="10"/>
        <rFont val="Times New Roman"/>
        <family val="1"/>
      </rPr>
      <t>(2)</t>
    </r>
    <r>
      <rPr>
        <b/>
        <sz val="10"/>
        <rFont val="Times New Roman"/>
        <family val="1"/>
      </rPr>
      <t> :</t>
    </r>
  </si>
  <si>
    <t>PRIMES ACQUISES, SINISTRES PAYES ET PROVISIONS POUR SINISTRES A PAYER</t>
  </si>
  <si>
    <r>
      <t xml:space="preserve">D11 - TABLEAU - I - PRIMES OU COTISATIONS ACQUISES 
</t>
    </r>
    <r>
      <rPr>
        <sz val="10"/>
        <rFont val="Times New Roman"/>
        <family val="1"/>
      </rPr>
      <t>(Accessoires et coûts de polices compris nettes d'impôts et d'annulations)</t>
    </r>
  </si>
  <si>
    <r>
      <t xml:space="preserve">D11 - TABLEAU - II - NOMBRE DE SINISTRES SURVENUS 
</t>
    </r>
    <r>
      <rPr>
        <sz val="10"/>
        <rFont val="Times New Roman"/>
        <family val="1"/>
      </rPr>
      <t>détail par année de survenance</t>
    </r>
  </si>
  <si>
    <t xml:space="preserve"> - pour majoration réglementaire (7)</t>
  </si>
  <si>
    <t>2 - AUTRES SINISTRES RC</t>
  </si>
  <si>
    <t>1 - SINISTRES CORPORELS RC</t>
  </si>
  <si>
    <r>
      <t>D12 -</t>
    </r>
    <r>
      <rPr>
        <sz val="10"/>
        <rFont val="Times New Roman"/>
        <family val="1"/>
      </rPr>
      <t xml:space="preserve"> </t>
    </r>
    <r>
      <rPr>
        <b/>
        <sz val="10"/>
        <rFont val="Times New Roman"/>
        <family val="1"/>
      </rPr>
      <t xml:space="preserve">TABLEAU II-BIS  STATISTIQUES DE LA CADENCE DE DECLARATION
1 - SINISTRES CORPORELS RC
</t>
    </r>
    <r>
      <rPr>
        <sz val="10"/>
        <rFont val="Times New Roman"/>
        <family val="1"/>
      </rPr>
      <t>(nombres cumulés des sinistres déclarés)</t>
    </r>
  </si>
  <si>
    <t>D12 - TABLEAU II – TER : ESTIMATION DES SINISTRES SURVENUS NON DECLARES
1 - SINISTRES CORPORELS RC</t>
  </si>
  <si>
    <t xml:space="preserve">S29 - Recours encaissés au cours des exercices antérieurs </t>
  </si>
  <si>
    <t>104 - Charge nette de recours  (103 + S20 –S29)</t>
  </si>
  <si>
    <t>105 - Coût moyen net de recours (104/102)</t>
  </si>
  <si>
    <t>106 - Rapport des sinistres aux primes acquises (104/101 x 100 )</t>
  </si>
  <si>
    <t>(5) Chargement de gestion non compris.</t>
  </si>
  <si>
    <t>(6) Recours encaissés non déduits</t>
  </si>
  <si>
    <t>(7)La colonne total indique le total des deux derniers exercices à partir de la rubrique S20</t>
  </si>
  <si>
    <t>Notes de l'état D10</t>
  </si>
  <si>
    <t>L'état modèle D10 est établi pour les affaires directes des catégories d'assurances non - vie, autres que les accidents du travail et la responsabilité civile des véhicules terrestres à moteur</t>
  </si>
  <si>
    <t>P01- Primes non acquises au 31 décembre de l'exercice précédent (1)</t>
  </si>
  <si>
    <t>P02- Cumul des Primes émises au cours des exercices antérieurs</t>
  </si>
  <si>
    <t xml:space="preserve">P03- Primes émises au cours de l'exercice  </t>
  </si>
  <si>
    <t>P04- Primes à émettre</t>
  </si>
  <si>
    <t>P05- Primes à annuler</t>
  </si>
  <si>
    <t>P06- Primes non acquises au 31 décembre de l'exercice (1)</t>
  </si>
  <si>
    <t>101 – Primes acquises(P01+P02+P03+P04 - P05 - P06)</t>
  </si>
  <si>
    <t>(1)Les primes non acquises sont calculées d'après les règles servant à déterminer la provision pour primes non acquises.</t>
  </si>
  <si>
    <t xml:space="preserve"> TOTAL </t>
  </si>
  <si>
    <t>N04 - Restant à payer (3)</t>
  </si>
  <si>
    <t>(2) (N01-N02+N03) de l'année précédente. Pour la première colonne N01= nombre de sinistres rouverts au cours de l’exercice</t>
  </si>
  <si>
    <t>(3) N04 correspond à N04 – N12 au 31 décembre précédent augmenté de N02 – N03 + N06 – N11 + N12 au 31 décembre de l’exercice</t>
  </si>
  <si>
    <t>D11 - TABLEAU IV - STATISTIQUES PAR EXERCICE</t>
  </si>
  <si>
    <t xml:space="preserve">                                                                                                                                                                                                                                                               </t>
  </si>
  <si>
    <t xml:space="preserve"> Total (6)</t>
  </si>
  <si>
    <t xml:space="preserve">R03 - Provisions au 31 décembre précédent </t>
  </si>
  <si>
    <t>- pour majoration réglementaire (7)</t>
  </si>
  <si>
    <t>R05 - Provisions au 31 décembre précédent pour appareils de prothèse</t>
  </si>
  <si>
    <t>S01 - Paiements de l'exercice (5)</t>
  </si>
  <si>
    <t xml:space="preserve">- Indemnités journalières </t>
  </si>
  <si>
    <t>- Frais médicaux, pharmaceutiques et autres</t>
  </si>
  <si>
    <t>- Capitaux constitutifs de rentes versés à la CNRA</t>
  </si>
  <si>
    <t>- Capitaux constitutifs de rentes virés à la GSR</t>
  </si>
  <si>
    <t>- Arrérages avant constitution</t>
  </si>
  <si>
    <t>- Rachats par premier règlement</t>
  </si>
  <si>
    <t>- Appareils de prothèses avant constitution de la provision pour appareils de prothèse</t>
  </si>
  <si>
    <t>- Au titre des indemnités journalières et frais</t>
  </si>
  <si>
    <t>- Au titre des sinistres graves (4)</t>
  </si>
  <si>
    <t>- Au titre des appareils de prothèse</t>
  </si>
  <si>
    <t xml:space="preserve">R02 - Provisions au 31 décembre  </t>
  </si>
  <si>
    <t xml:space="preserve">R04 - Provisions au 31 décembre pour appareils de prothèse </t>
  </si>
  <si>
    <t>103 Total ( S01-S09+R02+R04)</t>
  </si>
  <si>
    <t>S20 - Paiements cumulés des exercices antérieurs (5)</t>
  </si>
  <si>
    <t xml:space="preserve">- Au titre des appareils de prothèse </t>
  </si>
  <si>
    <t>(10) Pour les exercices où la provision résiduelle est inférieure à 30% de la charge, la provision à prendre en compte est celle calculée dossier par dossier augmentée du coût des sinistres non encore déclarés.</t>
  </si>
  <si>
    <t>cadence appliquée</t>
  </si>
  <si>
    <t>Exercices comptables</t>
  </si>
  <si>
    <t>Coût des sinistres terminés</t>
  </si>
  <si>
    <t>Nombre de sinistres terminés</t>
  </si>
  <si>
    <t>coût moyen utilisé (en dirhams)</t>
  </si>
  <si>
    <t xml:space="preserve"> Exercices de compétence </t>
  </si>
  <si>
    <t>P01 - Primes non acquises au 31 décembre de l'exercice précédent (1)</t>
  </si>
  <si>
    <t>P02 - Cumul des Primes émises au cours des exercices antérieurs</t>
  </si>
  <si>
    <t xml:space="preserve">P03 - Primes émises au cours de l'exercice  </t>
  </si>
  <si>
    <t>P06 - Primes non acquises au 31 décembre de l'exercice (1)</t>
  </si>
  <si>
    <t xml:space="preserve">101 - Primes acquises (P01+P02+P03+P04 - P05 - P06) </t>
  </si>
  <si>
    <t xml:space="preserve">N07 - Changement de nature - Entrée </t>
  </si>
  <si>
    <t>N08 - Changement de nature - Sortie</t>
  </si>
  <si>
    <t xml:space="preserve">N09 - Changement d’usage - Entrée </t>
  </si>
  <si>
    <t>N10 - Changement d’usage - Sortie</t>
  </si>
  <si>
    <t>(3) N04 correspond à N04 – N12 au 31 décembre précédent augmenté de N02 – N03 + N06 + N07 – N08 + N09 – N10 – N11 + N12 au 31 décembre de l’exercice</t>
  </si>
  <si>
    <t xml:space="preserve"> Total </t>
  </si>
  <si>
    <t>R03 - Provisions au 31 décembre précédent (4)</t>
  </si>
  <si>
    <t>- pour majoration réglementaire (6)</t>
  </si>
  <si>
    <t>R02 - Provisions au 31 décembre de l'exercice (4)</t>
  </si>
  <si>
    <t>103 Total (S01-S09+R02)</t>
  </si>
  <si>
    <t>Parts ou actions des organismes de placements en capital risque</t>
  </si>
  <si>
    <t>8°-Immobilisations incorporelles</t>
  </si>
  <si>
    <t>9°-Charges d'acquisition reportées</t>
  </si>
  <si>
    <t xml:space="preserve">10°- Actions propres détenues </t>
  </si>
  <si>
    <t>11°- Placements dans les filiales autres que les sociétés immobilières non cotées</t>
  </si>
  <si>
    <t>12°- Engagement hors bilan</t>
  </si>
  <si>
    <t>13°- Plus values latentes vie *20%</t>
  </si>
  <si>
    <t>14°- Plus values latentes non-vie et autres affectations * 60%</t>
  </si>
  <si>
    <t>Sous total (1) à (5) - (6) à (12)</t>
  </si>
  <si>
    <t>Total = (1) à (5) - (6) à (12)+ (13) )+ (14)</t>
  </si>
  <si>
    <t>ETAT D02 BIS</t>
  </si>
  <si>
    <t>COMPTE TECHNIQUE - GESTION SPECILAE DES RENTES "ACCIDENTS DU TRAVAIL"</t>
  </si>
  <si>
    <t>Solde technique</t>
  </si>
  <si>
    <t>Solde financier</t>
  </si>
  <si>
    <t>Solde GSR</t>
  </si>
  <si>
    <t>RESULTAT FINANCIER (1 -2)</t>
  </si>
  <si>
    <t>Bénéfices bon distribués</t>
  </si>
  <si>
    <t>Intérêts crédités aux provisions mathématiques (60317)</t>
  </si>
  <si>
    <t>Nature de réassurance :</t>
  </si>
  <si>
    <t>Facultative N°:</t>
  </si>
  <si>
    <t>Participation au bénéfice</t>
  </si>
  <si>
    <t>ETAT D26
 COMPTE DES OPERATIONS DE REASSURANCE</t>
  </si>
  <si>
    <t>Résultat (2 + 3 +4 +5 +6 +7 –1+ 8)</t>
  </si>
  <si>
    <t>Variation des autres provisions techniques (6081)</t>
  </si>
  <si>
    <t>Charges techniques d’exploitation</t>
  </si>
  <si>
    <t>Charges d’acquisition (6111)</t>
  </si>
  <si>
    <t>Autres charges techniques d'exploitation (612, 613, 614, 616, 617, 618 et 619)</t>
  </si>
  <si>
    <t>INTERETS CREDITES AUX PROVISIONS MATHEMATIQUES (60317)</t>
  </si>
  <si>
    <t xml:space="preserve">RÉSULTAT TECHNIQUE VIE BRUT DE CESSIONS (1 + 2 - 3 –5 + 6 ) </t>
  </si>
  <si>
    <t xml:space="preserve">Coefficients (2) </t>
  </si>
  <si>
    <t>D19 - TABLEAU III - DETERMINATION DU RESULTAT FINANCIER</t>
  </si>
  <si>
    <t xml:space="preserve">LIBELLE </t>
  </si>
  <si>
    <t>montants</t>
  </si>
  <si>
    <t>Produits des placements affectés aux opérations d’assurance VIE (73)</t>
  </si>
  <si>
    <t>- Revenus des placements (732)</t>
  </si>
  <si>
    <t>- Produits des différences sur prix de remboursement à percevoir (734)</t>
  </si>
  <si>
    <t>- Profits sur réalisation de placements (735)</t>
  </si>
  <si>
    <t>- Intérêts et autres produits de placements (738)</t>
  </si>
  <si>
    <r>
      <t xml:space="preserve">ETAT D21 
DEPOTS ET AFFECTATIONS RELATIFS A LA COUVERTURE DES PROVISIONS TECHNIQUES ARRETEES AU : </t>
    </r>
    <r>
      <rPr>
        <b/>
        <u/>
        <sz val="10"/>
        <rFont val="Times New Roman"/>
        <family val="1"/>
      </rPr>
      <t>31/12/2005</t>
    </r>
    <r>
      <rPr>
        <b/>
        <sz val="10"/>
        <rFont val="Times New Roman"/>
        <family val="1"/>
      </rPr>
      <t xml:space="preserve">.
</t>
    </r>
    <r>
      <rPr>
        <sz val="10"/>
        <rFont val="Times New Roman"/>
        <family val="1"/>
      </rPr>
      <t>(en milliers de dirhams)</t>
    </r>
  </si>
  <si>
    <t>BILAN AU 30 JUIN 2006</t>
  </si>
  <si>
    <t>- Dotations à la provision de capitalisation (6395)</t>
  </si>
  <si>
    <t xml:space="preserve">Résultat global : (résultat technique + résultat financier) </t>
  </si>
  <si>
    <t>Complément d'intérêts garantis (5)</t>
  </si>
  <si>
    <t>Montant à attribuer (6)</t>
  </si>
  <si>
    <t>D19 - TABLEAU V – PROVISIONS POUR PARTICIPATION AUX BENEFICES</t>
  </si>
  <si>
    <t>Types de contrats : ………………………………………………</t>
  </si>
  <si>
    <r>
      <t>Provision pour participation</t>
    </r>
    <r>
      <rPr>
        <b/>
        <sz val="10"/>
        <rFont val="Times New Roman"/>
        <family val="1"/>
      </rPr>
      <t xml:space="preserve"> </t>
    </r>
    <r>
      <rPr>
        <sz val="10"/>
        <rFont val="Times New Roman"/>
        <family val="1"/>
      </rPr>
      <t xml:space="preserve">des assurés aux bénéfices au 31/12 précédent </t>
    </r>
  </si>
  <si>
    <t>1.1- Comptes individuels (16711)</t>
  </si>
  <si>
    <t>xxx</t>
  </si>
  <si>
    <t>1.2- A attribuer (16712)</t>
  </si>
  <si>
    <t>Incorporation à la provision mathématique</t>
  </si>
  <si>
    <t>Affectation à la provision pour PAB (Comptes individuels)</t>
  </si>
  <si>
    <t>PAB Versée</t>
  </si>
  <si>
    <t>Autres affectations contractuelles</t>
  </si>
  <si>
    <t>Intérêts servis à la provision pour PAB</t>
  </si>
  <si>
    <t>PAB incorporées dans les prestations</t>
  </si>
  <si>
    <r>
      <t>Provision pour participation</t>
    </r>
    <r>
      <rPr>
        <b/>
        <sz val="10"/>
        <rFont val="Times New Roman"/>
        <family val="1"/>
      </rPr>
      <t xml:space="preserve"> </t>
    </r>
    <r>
      <rPr>
        <sz val="10"/>
        <rFont val="Times New Roman"/>
        <family val="1"/>
      </rPr>
      <t xml:space="preserve">des assurés aux bénéfices au 31/12 exercice </t>
    </r>
  </si>
  <si>
    <t>8.1- Comptes individuels (16711) (1.1 + 3 + 6 -7)</t>
  </si>
  <si>
    <t xml:space="preserve">(7) Les sociétés établiront autant de colonnes que d'affectations des valeurs en "vie et capitalisation (Autres que les contrats à capital variable) ", "GSR" "autres opérations non vie " "acceptations en réassurance" et "autres affectations" </t>
  </si>
  <si>
    <t>(8) Répartition de la valeur d’inventaire.</t>
  </si>
  <si>
    <t>ETAT D09 
DEPOUILLEMENT DU BILAN PAR DOMAINE MONETAIRE</t>
  </si>
  <si>
    <t>3 - ENSEMBLE DES SINISTRES RC</t>
  </si>
  <si>
    <t xml:space="preserve">Exercice :                                               </t>
  </si>
  <si>
    <t>D11 - TABLEAU III – BIS : ESTIMATION DES SINISTRES SURVENUS NON DECLARES</t>
  </si>
  <si>
    <r>
      <t>D10 -</t>
    </r>
    <r>
      <rPr>
        <sz val="10"/>
        <rFont val="Times New Roman"/>
        <family val="1"/>
      </rPr>
      <t xml:space="preserve"> </t>
    </r>
    <r>
      <rPr>
        <b/>
        <sz val="10"/>
        <rFont val="Times New Roman"/>
        <family val="1"/>
      </rPr>
      <t>TABLEAU II- BIS  STATISTIQUES DE LA CADENCE DE DECLARATION 
(nombres cumulés des sinistres déclarés)</t>
    </r>
  </si>
  <si>
    <t xml:space="preserve">Coût moyen (4)
 (en dirhams) </t>
  </si>
  <si>
    <t xml:space="preserve">D11 - TABLEAU V – TABLEAU TRIANGULAIRE                 </t>
  </si>
  <si>
    <t>Solde financier de l'exercice(1)</t>
  </si>
  <si>
    <t>Règlements effectués au cours de l'exercice</t>
  </si>
  <si>
    <t xml:space="preserve">Solde du C/C au 31/12 de l'exercice </t>
  </si>
  <si>
    <t>Soldes en souffrance</t>
  </si>
  <si>
    <t>débiteur</t>
  </si>
  <si>
    <t>créditeur</t>
  </si>
  <si>
    <t>Par la société</t>
  </si>
  <si>
    <t>Par le réassureur</t>
  </si>
  <si>
    <t>montant de la provision</t>
  </si>
  <si>
    <t>Total des réassureurs non résidents</t>
  </si>
  <si>
    <t>A C T I F</t>
  </si>
  <si>
    <t>Amort./Prov.</t>
  </si>
  <si>
    <t>Net</t>
  </si>
  <si>
    <t>précédent</t>
  </si>
  <si>
    <t>ACTIF IMMOBILISE</t>
  </si>
  <si>
    <t>f - Provision pour fluctuations de sinistralité au 31 décembre de l'exercice précédent</t>
  </si>
  <si>
    <t>g - Prélèvement effectué sur la provision pour fluctuations de sinistralité au cours de l'exercice</t>
  </si>
  <si>
    <t>i - Plafond de la provision pour fluctuations de sinistralité (2)</t>
  </si>
  <si>
    <t>(1) Lorsque ce solde est négatif, aucune affectation à la provision pour fluctuations de sinistralité n'est effectuée.</t>
  </si>
  <si>
    <t>(2) Moyenne des primes émises au cours des trois derniers exercices en assurance "Groupe Décès".</t>
  </si>
  <si>
    <t xml:space="preserve">D18 – TABLEAU B - ASSURANCES NON-VIE </t>
  </si>
  <si>
    <t>Responsabilité civile des véhicules terrestres à moteur</t>
  </si>
  <si>
    <t>Assurance crédit </t>
  </si>
  <si>
    <t>a - Primes émises (1)</t>
  </si>
  <si>
    <t>b - Variation des provisions pour primes non acquises (1)</t>
  </si>
  <si>
    <t>XXXXXX</t>
  </si>
  <si>
    <t>c - Variation des provisions pour risques en cours (1)</t>
  </si>
  <si>
    <r>
      <t> </t>
    </r>
    <r>
      <rPr>
        <sz val="10"/>
        <rFont val="Times New Roman"/>
        <family val="1"/>
      </rPr>
      <t>XXXXXX</t>
    </r>
  </si>
  <si>
    <t>d - Variation des provisions pour risques en cours et pour sinistres inconnus (1)</t>
  </si>
  <si>
    <t>e - Produits techniques d'exploitation</t>
  </si>
  <si>
    <t>f - Prestations et frais payés (1)</t>
  </si>
  <si>
    <t>g - Variation des provisions pour sinistres à payer (1)</t>
  </si>
  <si>
    <t>h - Charges techniques d’exploitation</t>
  </si>
  <si>
    <t>i - Solde technique ( a – b – c - d + e – f – g – h )  (2)</t>
  </si>
  <si>
    <t>k - Provision pour fluctuations de sinistralité au 31 décembre de l'exercice précédent</t>
  </si>
  <si>
    <t>D08 - TABLEAU 2 - MONTANT MINIMUM DE LA MARGE DE SOLVABILITE DES OPERATIONS "VIE"</t>
  </si>
  <si>
    <t xml:space="preserve">I – CONTRATS "VIE" AUTRES QUE CEUX A CAPITAL VARIABLE </t>
  </si>
  <si>
    <t>Calcul par rapport aux provisions techniques vie</t>
  </si>
  <si>
    <t>a - Provisions mathématiques et provision de gestion, brutes de cessions en réassurance.</t>
  </si>
  <si>
    <t>b - Provisions mathématiques et provision de gestion, nettes de cessions en réassurance.</t>
  </si>
  <si>
    <t>c - Taux de rétention b/a (minimum 85%)</t>
  </si>
  <si>
    <t>A - Premier résultat : (a) * (c) * 5%</t>
  </si>
  <si>
    <t>Calcul par rapport aux capitaux sous risques</t>
  </si>
  <si>
    <t>d - Toutes assurances à l'exclusion des temporaires décès de durée inférieure ou égale à 5 ans</t>
  </si>
  <si>
    <t>CODES</t>
  </si>
  <si>
    <t>CATEGORIES</t>
  </si>
  <si>
    <t>Exercice</t>
  </si>
  <si>
    <t>Exercices antérieurs</t>
  </si>
  <si>
    <t>Total</t>
  </si>
  <si>
    <t>Brut</t>
  </si>
  <si>
    <t>Annulations</t>
  </si>
  <si>
    <t>1 -</t>
  </si>
  <si>
    <t>Assurances vie et capitalisation</t>
  </si>
  <si>
    <t>11 -</t>
  </si>
  <si>
    <t>Assurances individuelles</t>
  </si>
  <si>
    <t>en cas de décès</t>
  </si>
  <si>
    <t>en cas de vie</t>
  </si>
  <si>
    <t>mixtes</t>
  </si>
  <si>
    <t>12 -</t>
  </si>
  <si>
    <t>Assurances populaires</t>
  </si>
  <si>
    <t>Assurances de groupes</t>
  </si>
  <si>
    <t xml:space="preserve">en cas de vie </t>
  </si>
  <si>
    <t>Capitalisation</t>
  </si>
  <si>
    <t xml:space="preserve">individuelle </t>
  </si>
  <si>
    <t>groupe</t>
  </si>
  <si>
    <t>Contrats à capital variable</t>
  </si>
  <si>
    <t xml:space="preserve">Assurances individuelles en cas de décès </t>
  </si>
  <si>
    <t xml:space="preserve">Assurances individuelles en cas de vie </t>
  </si>
  <si>
    <t xml:space="preserve">Assurances individuelles mixtes </t>
  </si>
  <si>
    <t xml:space="preserve">Assurances de groupes en cas de décès </t>
  </si>
  <si>
    <t xml:space="preserve">Assurances de groupes en cas de vie </t>
  </si>
  <si>
    <t>Assurances de groupes mixtes</t>
  </si>
  <si>
    <t xml:space="preserve">capitalisation individuelle </t>
  </si>
  <si>
    <t xml:space="preserve">capitalisation groupe </t>
  </si>
  <si>
    <t>Autres opérations vie</t>
  </si>
  <si>
    <t xml:space="preserve">Nuptialité, natalité </t>
  </si>
  <si>
    <t>Autres</t>
  </si>
  <si>
    <t>2-</t>
  </si>
  <si>
    <t xml:space="preserve">Assurances non - vie </t>
  </si>
  <si>
    <t>21-</t>
  </si>
  <si>
    <t xml:space="preserve">Accidents corporels - Maladie - maternité </t>
  </si>
  <si>
    <t xml:space="preserve">Individuelles accidents </t>
  </si>
  <si>
    <t xml:space="preserve">Invalidité </t>
  </si>
  <si>
    <t>Maladie – maternité</t>
  </si>
  <si>
    <t>Primes à recouvrer de moins de deux mois de date</t>
  </si>
  <si>
    <t xml:space="preserve">Exercices de compétence </t>
  </si>
  <si>
    <t>antérieurs</t>
  </si>
  <si>
    <t>N-3</t>
  </si>
  <si>
    <t>N-2</t>
  </si>
  <si>
    <t>N-1</t>
  </si>
  <si>
    <t>N</t>
  </si>
  <si>
    <t>total</t>
  </si>
  <si>
    <t>P01-Primes non acquises au 31 décembre de l'exercice précédent (1)</t>
  </si>
  <si>
    <t>xxxx</t>
  </si>
  <si>
    <t>P02-Cumul des Primes émises au cours des exercices antérieurs</t>
  </si>
  <si>
    <t xml:space="preserve">P03-Primes émises au cours de l'exercice  </t>
  </si>
  <si>
    <t>P04-Primes à émettre</t>
  </si>
  <si>
    <t>P05-Primes à annuler</t>
  </si>
  <si>
    <t>P06-Primes non acquises au 31 décembre de l'exercice (1)</t>
  </si>
  <si>
    <t>101 - Primes acquises (P01+P02+P03+P04 - P05 - P06)</t>
  </si>
  <si>
    <t xml:space="preserve">Exercices de survenance </t>
  </si>
  <si>
    <r>
      <t xml:space="preserve">D11 - TABLEAU V – TABLEAU TRIANGULAIRE
</t>
    </r>
    <r>
      <rPr>
        <sz val="10"/>
        <color indexed="10"/>
        <rFont val="Times New Roman"/>
        <family val="1"/>
      </rPr>
      <t>SINISTRES CORPORELS RC</t>
    </r>
  </si>
  <si>
    <t>(10) Pour les exercices où la provision résiduelle est inférieure à 30% de la charge, la provision à prendre en compte est celle calculée dossier par dossier augmentée du coût des sinistres non déclarés.</t>
  </si>
  <si>
    <r>
      <t xml:space="preserve">1 </t>
    </r>
    <r>
      <rPr>
        <vertAlign val="superscript"/>
        <sz val="9"/>
        <color indexed="10"/>
        <rFont val="Times New Roman"/>
        <family val="1"/>
      </rPr>
      <t>ère</t>
    </r>
  </si>
  <si>
    <r>
      <t xml:space="preserve">2 </t>
    </r>
    <r>
      <rPr>
        <vertAlign val="superscript"/>
        <sz val="9"/>
        <color indexed="10"/>
        <rFont val="Times New Roman"/>
        <family val="1"/>
      </rPr>
      <t>ème</t>
    </r>
  </si>
  <si>
    <r>
      <t xml:space="preserve">3 </t>
    </r>
    <r>
      <rPr>
        <vertAlign val="superscript"/>
        <sz val="9"/>
        <color indexed="10"/>
        <rFont val="Times New Roman"/>
        <family val="1"/>
      </rPr>
      <t>ème</t>
    </r>
  </si>
  <si>
    <r>
      <t xml:space="preserve">4 </t>
    </r>
    <r>
      <rPr>
        <vertAlign val="superscript"/>
        <sz val="9"/>
        <color indexed="10"/>
        <rFont val="Times New Roman"/>
        <family val="1"/>
      </rPr>
      <t>ème</t>
    </r>
  </si>
  <si>
    <r>
      <t xml:space="preserve">5 </t>
    </r>
    <r>
      <rPr>
        <vertAlign val="superscript"/>
        <sz val="9"/>
        <color indexed="10"/>
        <rFont val="Times New Roman"/>
        <family val="1"/>
      </rPr>
      <t>ème</t>
    </r>
  </si>
  <si>
    <r>
      <t xml:space="preserve">6 </t>
    </r>
    <r>
      <rPr>
        <vertAlign val="superscript"/>
        <sz val="9"/>
        <color indexed="10"/>
        <rFont val="Times New Roman"/>
        <family val="1"/>
      </rPr>
      <t>ème</t>
    </r>
  </si>
  <si>
    <r>
      <t xml:space="preserve">7 </t>
    </r>
    <r>
      <rPr>
        <vertAlign val="superscript"/>
        <sz val="9"/>
        <color indexed="10"/>
        <rFont val="Times New Roman"/>
        <family val="1"/>
      </rPr>
      <t>ème</t>
    </r>
  </si>
  <si>
    <r>
      <t xml:space="preserve">8 </t>
    </r>
    <r>
      <rPr>
        <vertAlign val="superscript"/>
        <sz val="9"/>
        <color indexed="10"/>
        <rFont val="Times New Roman"/>
        <family val="1"/>
      </rPr>
      <t>ème</t>
    </r>
  </si>
  <si>
    <r>
      <t xml:space="preserve">9 </t>
    </r>
    <r>
      <rPr>
        <vertAlign val="superscript"/>
        <sz val="9"/>
        <color indexed="10"/>
        <rFont val="Times New Roman"/>
        <family val="1"/>
      </rPr>
      <t>ème</t>
    </r>
  </si>
  <si>
    <r>
      <t xml:space="preserve">10 </t>
    </r>
    <r>
      <rPr>
        <vertAlign val="superscript"/>
        <sz val="9"/>
        <color indexed="10"/>
        <rFont val="Times New Roman"/>
        <family val="1"/>
      </rPr>
      <t>ème</t>
    </r>
  </si>
  <si>
    <t>Calcul par référence (8) (10) au coût moyen</t>
  </si>
  <si>
    <r>
      <t>D12 -</t>
    </r>
    <r>
      <rPr>
        <sz val="10"/>
        <color indexed="10"/>
        <rFont val="Times New Roman"/>
        <family val="1"/>
      </rPr>
      <t xml:space="preserve"> </t>
    </r>
    <r>
      <rPr>
        <b/>
        <sz val="10"/>
        <color indexed="10"/>
        <rFont val="Times New Roman"/>
        <family val="1"/>
      </rPr>
      <t xml:space="preserve">TABLEAU II-BIS  STATISTIQUES DE LA CADENCE DE DECLARATION
1 - SINISTRES CORPORELS RC
</t>
    </r>
    <r>
      <rPr>
        <sz val="10"/>
        <color indexed="10"/>
        <rFont val="Times New Roman"/>
        <family val="1"/>
      </rPr>
      <t>(nombres cumulés des sinistres déclarés)</t>
    </r>
  </si>
  <si>
    <r>
      <t>D12 -</t>
    </r>
    <r>
      <rPr>
        <sz val="10"/>
        <color indexed="10"/>
        <rFont val="Times New Roman"/>
        <family val="1"/>
      </rPr>
      <t xml:space="preserve"> </t>
    </r>
    <r>
      <rPr>
        <b/>
        <sz val="10"/>
        <color indexed="10"/>
        <rFont val="Times New Roman"/>
        <family val="1"/>
      </rPr>
      <t xml:space="preserve">TABLEAU II-BIS  STATISTIQUES DE LA CADENCE DE DECLARATION
2 - AUTRES SINISTRES RC
</t>
    </r>
    <r>
      <rPr>
        <sz val="10"/>
        <color indexed="10"/>
        <rFont val="Times New Roman"/>
        <family val="1"/>
      </rPr>
      <t>(nombres cumulés des sinistres déclarés)</t>
    </r>
  </si>
  <si>
    <t>(5)   La clé de répartition est obtenue en divisant chaque ligne de la colonne TOTAL par le TOTAL GENERAL de la même colonne.</t>
  </si>
  <si>
    <t>PRIMES IMPAYEES ET LEURS PROVISIONS A LA CLOTURE DE L’EXERCICE</t>
  </si>
  <si>
    <t>Exercice :</t>
  </si>
  <si>
    <t>Montant</t>
  </si>
  <si>
    <t>Provision</t>
  </si>
  <si>
    <t>Pré - douteuses</t>
  </si>
  <si>
    <t>Contentieuses</t>
  </si>
  <si>
    <t>Compromises</t>
  </si>
  <si>
    <t>28- Autres opérations</t>
  </si>
  <si>
    <t>Montant de la marge vie à constituer : ( A + B )</t>
  </si>
  <si>
    <t>II- CONTRATS A CAPITAL VARIABLE</t>
  </si>
  <si>
    <t>Calcul par rapport aux provisions mathématiques</t>
  </si>
  <si>
    <t>C - Premier résultat : (j) * 1% + (k) * 4%</t>
  </si>
  <si>
    <t>l - Capitaux sous risque bruts de cessions en réassurance</t>
  </si>
  <si>
    <t>m - Capitaux sous risque nets de cessions en réassurance</t>
  </si>
  <si>
    <t>n -  Taux de rétention  m/l (minimum 50%)</t>
  </si>
  <si>
    <t>D - Deuxième résultat : (l) * (n) * 0,3%</t>
  </si>
  <si>
    <t>Montant de la marge des contrats à capital variable à constituer : ( C + D )</t>
  </si>
  <si>
    <t>MONTANT MINIMUM DE LA MARGE VIE : (A + B + C + D)</t>
  </si>
  <si>
    <t>D08 - TABLEAU 4 - MONTANT MINIMUM DE LA MARGE DE SOLVABILITE "GSR"</t>
  </si>
  <si>
    <t xml:space="preserve">(a) Provisions mathématiques                                 </t>
  </si>
  <si>
    <t>MONTANT MINIMUM DE LA MARGE GSR : (a) * 5%</t>
  </si>
  <si>
    <t>Calcul par rapport aux primes</t>
  </si>
  <si>
    <t>a - Primes acceptées au cours du dernier exercice</t>
  </si>
  <si>
    <t xml:space="preserve">b – Charge de sinistres des trois derniers exercices brute de rétrocession </t>
  </si>
  <si>
    <t>c – Charge de sinistres des trois derniers exercices nette de rétrocession</t>
  </si>
  <si>
    <t>d - Taux de rétention c/b (minimum 70%)</t>
  </si>
  <si>
    <t>Calcul par rapport aux sinistres</t>
  </si>
  <si>
    <t>e- Sinistres payés au cours des trois derniers exercices</t>
  </si>
  <si>
    <t>f- Provision pour sinistres à payer constituée à la fin de l’exercice</t>
  </si>
  <si>
    <t>g- Provision pour sinistres à payer constituée au commencement du deuxième exercice précédant le dernier exercice</t>
  </si>
  <si>
    <t xml:space="preserve">h- Charge de sinistres (e) + (f) - (g)          </t>
  </si>
  <si>
    <t>i- Moyenne annuelle : h/3</t>
  </si>
  <si>
    <t>Calcul par rapport aux provisions</t>
  </si>
  <si>
    <t xml:space="preserve">k – Provisions de primes </t>
  </si>
  <si>
    <t>l - Provisions de sinistres</t>
  </si>
  <si>
    <t>C- Résultat basé sur les provisions : (k + l)*(d)*15%</t>
  </si>
  <si>
    <t>Calcul par rapport au risque de change</t>
  </si>
  <si>
    <t>m - Engagements libellés en monnaies étrangères</t>
  </si>
  <si>
    <t>D - Résultat basé sur  le risque de change :  (m)*20%</t>
  </si>
  <si>
    <t>MONTANT MINIMUM DE LA MARGE ACCEPTATIONS : MAX (A ; B ; C) + D</t>
  </si>
  <si>
    <t>D08 - TABLEAU 6 - MONTANT MINIMUM DE LA MARGE DE SOLVABILITE</t>
  </si>
  <si>
    <t>Montant minimum de la marge de solvabilité "Vie"</t>
  </si>
  <si>
    <t>Montant minimum de la marge de solvabilité "Non-Vie"</t>
  </si>
  <si>
    <t xml:space="preserve">Montant minimum de la marge de solvabilité "GSR" </t>
  </si>
  <si>
    <t>Montant minimum de la marge de solvabilité "Acceptations"</t>
  </si>
  <si>
    <t>MONTANT MINIMUM DE LA MARGE DE SOLVABILITE</t>
  </si>
  <si>
    <t xml:space="preserve"> </t>
  </si>
  <si>
    <t>(2)     Y compris la provision de gestion relative aux contrats à capital variable</t>
  </si>
  <si>
    <t>(3)     Y compris les prestations issues des contrats à capital variable</t>
  </si>
  <si>
    <t>(4)     On reportera les montants nets de l'état D05</t>
  </si>
  <si>
    <t xml:space="preserve"> 3414 – 4414 Créances en C/C sur cédantes</t>
  </si>
  <si>
    <t>Affectations   (5) (6)</t>
  </si>
  <si>
    <t>Désignation des valeurs 
(1)</t>
  </si>
  <si>
    <t>Valeur moyenne du marché 
(2)</t>
  </si>
  <si>
    <t>Amortissement ou provision 
(3)</t>
  </si>
  <si>
    <t>(1) En ce qui concerne les acceptations, cet état est servi également pour la partie déclaration  (comptes reçus des cédants).</t>
  </si>
  <si>
    <t>Montant au 31 décembre de l'exercice précédent</t>
  </si>
  <si>
    <t>Montant au 31 décembre de l'exercice</t>
  </si>
  <si>
    <t>Légales</t>
  </si>
  <si>
    <t>Traités</t>
  </si>
  <si>
    <t>Facultatives</t>
  </si>
  <si>
    <t>I –Vie</t>
  </si>
  <si>
    <t>Provisions des assurances vie (323)</t>
  </si>
  <si>
    <t>Provision pour sinistres à payer (3221).</t>
  </si>
  <si>
    <t>Autres provisions techniques (3281)</t>
  </si>
  <si>
    <t>xxxxx</t>
  </si>
  <si>
    <t>Total I</t>
  </si>
  <si>
    <t>I-Non Vie</t>
  </si>
  <si>
    <t>Provisions pour primes non acquises (321)</t>
  </si>
  <si>
    <t>Provision pour sinistres à payer (3222).</t>
  </si>
  <si>
    <t>Autres provisions techniques (3282)</t>
  </si>
  <si>
    <t>Réassureurs</t>
  </si>
  <si>
    <t xml:space="preserve">Montant des dépôts </t>
  </si>
  <si>
    <t>Total traités</t>
  </si>
  <si>
    <t>Total facultatives</t>
  </si>
  <si>
    <t>Total général</t>
  </si>
  <si>
    <t>Légale</t>
  </si>
  <si>
    <t>Traités sur affaires marocaines</t>
  </si>
  <si>
    <t>Facultatives sur affaires marocaines</t>
  </si>
  <si>
    <t>Total Maroc</t>
  </si>
  <si>
    <t>Traités sur affaires étrangères</t>
  </si>
  <si>
    <t>Facultatives sur affaires étrangères</t>
  </si>
  <si>
    <t>Total Etranger</t>
  </si>
  <si>
    <t>1/ Acceptations   2/Rétrocessions     3/Net</t>
  </si>
  <si>
    <t>Sous catégories (2)</t>
  </si>
  <si>
    <t>Primes</t>
  </si>
  <si>
    <t>Provision pour sinistres à payer (3)</t>
  </si>
  <si>
    <t>Déductions de réassurance</t>
  </si>
  <si>
    <t>Charges de dépôts</t>
  </si>
  <si>
    <t>Résultat</t>
  </si>
  <si>
    <t>(1) Cet état doit être établi séparément pour les affaires suivantes :</t>
  </si>
  <si>
    <t>104 - Charge nette de recours (103+S20-S29)</t>
  </si>
  <si>
    <t xml:space="preserve">106 - Rapport des sinistres aux primes acquises (104/101) x 100 </t>
  </si>
  <si>
    <t>(4) Au titre des capitaux constitutifs, arrérages avant constitution et rachats</t>
  </si>
  <si>
    <t>(5) Recours encaissés non déduits</t>
  </si>
  <si>
    <t>(6) La colonne total indique le total des deux derniers exercices à partir de la rubrique S20.</t>
  </si>
  <si>
    <t>(7) A constituer en application des dispositions réglementaires relatives à la détermination de la provision la plus élevée</t>
  </si>
  <si>
    <t>PA</t>
  </si>
  <si>
    <t>SPC</t>
  </si>
  <si>
    <t>SP</t>
  </si>
  <si>
    <t>SAP</t>
  </si>
  <si>
    <t>SPC : Cumul des sinistres payés au cours des exercices antérieurs</t>
  </si>
  <si>
    <t>SP : Sinistres payés au cours de l'exercice</t>
  </si>
  <si>
    <t xml:space="preserve">  groupes mixtes</t>
  </si>
  <si>
    <t xml:space="preserve">  Capitalisation individuelle</t>
  </si>
  <si>
    <t xml:space="preserve">  Capitalisation groupe</t>
  </si>
  <si>
    <t>(1) Primes nettes d'annulations et de taxes.</t>
  </si>
  <si>
    <t>D20 - TABLEAU IV : DETAIL DES PROVISIONS MATHEMATIQUES</t>
  </si>
  <si>
    <t>Capitaux ou rentes</t>
  </si>
  <si>
    <t>(4) Valeur de marché moyenne des trois derniers mois précédant la date de dépôt.</t>
  </si>
  <si>
    <t>2683 Créances rattachées à des participations</t>
  </si>
  <si>
    <t>2688 Créances financières diverses</t>
  </si>
  <si>
    <t xml:space="preserve">Total 268 </t>
  </si>
  <si>
    <t>3492 - Charges d'acquisition reportées</t>
  </si>
  <si>
    <t>51 – 55 Trésorerie</t>
  </si>
  <si>
    <t xml:space="preserve">S20 - Paiements cumulés des exercices antérieurs (6) </t>
  </si>
  <si>
    <t>S29 - Recours encaissés au cours des exercices antérieurs</t>
  </si>
  <si>
    <t>D12 - TABLEAU IV - STATISTIQUES PAR EXERCICE</t>
  </si>
  <si>
    <t xml:space="preserve">S01 - Paiements de l'exercice </t>
  </si>
  <si>
    <t xml:space="preserve">R02 - Provisions au 31 décembre de l'exercice(4) </t>
  </si>
  <si>
    <t>103 Total (S01-S09+D02)</t>
  </si>
  <si>
    <t>l - Prélèvement effectué sur la provision pour fluctuations de sinistralité au cours de l'exercice</t>
  </si>
  <si>
    <t>m - Provision pour fluctuations de sinistralité à constituer au 31 décembre de l'exercice ( j + k - l )</t>
  </si>
  <si>
    <t xml:space="preserve">(1) Net de cessions en réassurances </t>
  </si>
  <si>
    <t>(2) Lorsque ce solde est négatif, aucune affectation à la provision pour fluctuations de sinistralité n'est effectuée.</t>
  </si>
  <si>
    <t xml:space="preserve">     - 150% de la moyenne des primes émises au cours des cinq derniers exercices nettes de cessions en réassurance, en assurances crédit ;</t>
  </si>
  <si>
    <t xml:space="preserve">     - 300% de la moyenne des primes émises au cours des cinq derniers exercices, en assurances des risques dus à des éléments naturels.</t>
  </si>
  <si>
    <t xml:space="preserve">                    D18 – TABLEAU C - ACCEPTATIONS (1)</t>
  </si>
  <si>
    <t>Code réassureur</t>
  </si>
  <si>
    <t xml:space="preserve"> 3 - Renouvellements (1) </t>
  </si>
  <si>
    <t xml:space="preserve">     à durée ferme (2)</t>
  </si>
  <si>
    <t>4- Nouvelles entrées sur contrats en cours (3)</t>
  </si>
  <si>
    <t xml:space="preserve">xxxxxx </t>
  </si>
  <si>
    <t>xxxxxxxxxxxxx</t>
  </si>
  <si>
    <t xml:space="preserve"> 4 - Renouvellements (4)</t>
  </si>
  <si>
    <t xml:space="preserve"> 5 - Sorties sur contrats en cours (3)</t>
  </si>
  <si>
    <t>a - Primes acquises (2)</t>
  </si>
  <si>
    <t xml:space="preserve">b - Produits techniques d'exploitation </t>
  </si>
  <si>
    <t>c - Prestations et frais payés (2)</t>
  </si>
  <si>
    <t>d - Variation des provisions pour sinistres à payer (2)</t>
  </si>
  <si>
    <t>e - Variation des autres provisions techniques (2)</t>
  </si>
  <si>
    <t>f - Charges techniques d’exploitation</t>
  </si>
  <si>
    <t>g - Solde technique ( a + b -  c – d – e - f)  (3)</t>
  </si>
  <si>
    <t>h - Montant à affecter à la provision pour fluctuations de sinistralité ( 70% * g )</t>
  </si>
  <si>
    <t>i - Provision pour fluctuations de sinistralité au 31 décembre de l'exercice précédent</t>
  </si>
  <si>
    <t>k - Provision pour fluctuations de sinistralité à constituer au 31 décembre de l'exercice (h+i-j) (3)</t>
  </si>
  <si>
    <r>
      <t xml:space="preserve"> - Provisions techniques (Assurances directes ) arrêtées au </t>
    </r>
    <r>
      <rPr>
        <b/>
        <sz val="10"/>
        <rFont val="Times New Roman"/>
        <family val="1"/>
      </rPr>
      <t>31/12/2005 moins</t>
    </r>
    <r>
      <rPr>
        <sz val="10"/>
        <rFont val="Times New Roman"/>
        <family val="1"/>
      </rPr>
      <t xml:space="preserve"> la provision pour risque d'exigibilité (1)</t>
    </r>
  </si>
  <si>
    <t>Dirhams</t>
  </si>
  <si>
    <t>DirhamsEAU</t>
  </si>
  <si>
    <t>DinarKoweitien</t>
  </si>
  <si>
    <t>Dinaralgérien</t>
  </si>
  <si>
    <t>Dinartunisien</t>
  </si>
  <si>
    <t>DollarUSAm</t>
  </si>
  <si>
    <t>DollarCanadien</t>
  </si>
  <si>
    <t>Euro</t>
  </si>
  <si>
    <t>FrancSuisse</t>
  </si>
  <si>
    <t>LivreSterling</t>
  </si>
  <si>
    <t>LivreLibanaise</t>
  </si>
  <si>
    <t>RialSéoudien</t>
  </si>
  <si>
    <t>(1) Les nombres inscrits correspondent à ceux déclarés au moment de la souscription.</t>
  </si>
  <si>
    <t>(3) Adhérents ou personnes à charge entrés ou sortis en cours de garantie.</t>
  </si>
  <si>
    <t>TABLEAU I : ASSURANCE VIE</t>
  </si>
  <si>
    <t>en milliers de dirhams</t>
  </si>
  <si>
    <t>Acquisition d’immeubles au moyen de la constitution de rentes viagères</t>
  </si>
  <si>
    <t>TOTAL VIE</t>
  </si>
  <si>
    <t>TABLEAU II : ASSURANCE NON VIE</t>
  </si>
  <si>
    <t>(7)  Le montant à inscrire dans la colonne "N-3" doit être égal à zéro et celui à inscrire dans la colonne "N" doit être celui dégagé à la rubrique 4 du tableau IV ci-dessus.</t>
  </si>
  <si>
    <t>(5) - Pour les obligations, bons et titres de créances négociables, cette colonne est utilisée pour les surcotes (+) et les décotes (-)</t>
  </si>
  <si>
    <t xml:space="preserve">  - la provision est constituée pour les valeurs mobilières dont la moins value dépasse 25% de leur valeur d'entrée </t>
  </si>
  <si>
    <t>Assurances de groupes en cas de vie</t>
  </si>
  <si>
    <t>Capitalisation - individuelle</t>
  </si>
  <si>
    <t>(9) Répartition au prorata de l'affectation de la valeur d'inventaire.</t>
  </si>
  <si>
    <t>Société : …………………………….</t>
  </si>
  <si>
    <t>TABLEAU I : FLUX TRIMESTRIELS</t>
  </si>
  <si>
    <t>I – Flux trimestriels des opérations générales</t>
  </si>
  <si>
    <t>Quatre trimestres précédents</t>
  </si>
  <si>
    <t>cumul</t>
  </si>
  <si>
    <t>Produits des placements (73)</t>
  </si>
  <si>
    <t>Charges des placements (63)</t>
  </si>
  <si>
    <t>COMPTE DE PRODUITS ET CHARGES (CPC) DU 1er JANVIER AU 30 JUIN 2006</t>
  </si>
  <si>
    <t xml:space="preserve"> ………………… </t>
  </si>
  <si>
    <t>Véhicules terrestres à moteur</t>
  </si>
  <si>
    <t>Véhicules à usage utilitaires de moins de 3,5 tonnes</t>
  </si>
  <si>
    <t>Véhicules à usage utilitaires de 3,5 tonnes et plus</t>
  </si>
  <si>
    <t>Responsabilité civile résultant de l'emploi des véhicules fluviaux et maritimes</t>
  </si>
  <si>
    <t>Responsabilité civile résultant de l'emploi des véhicules aériens</t>
  </si>
  <si>
    <t>Autres responsabilité civile</t>
  </si>
  <si>
    <t>Gestion spéciale des rentes</t>
  </si>
  <si>
    <t>TOTAL NON VIE</t>
  </si>
  <si>
    <t>(1) Y compris les chargements de gestion.</t>
  </si>
  <si>
    <t xml:space="preserve">(2) Hors provisions mathématiques des rentes </t>
  </si>
  <si>
    <t>Intermédiaires</t>
  </si>
  <si>
    <t>Code DAPS</t>
  </si>
  <si>
    <t>Libellé (2)</t>
  </si>
  <si>
    <t>Qualité (3)</t>
  </si>
  <si>
    <t>Débiteurs</t>
  </si>
  <si>
    <t>Créditeurs</t>
  </si>
  <si>
    <t>débiteurs</t>
  </si>
  <si>
    <t>créditeurs</t>
  </si>
  <si>
    <t>Solde du C/C au 31 décembre de l'exercice précédent</t>
  </si>
  <si>
    <t xml:space="preserve">21 -  Accidents corporels - Maladie - maternité </t>
  </si>
  <si>
    <t>2400 -  Responsabilité civile générale</t>
  </si>
  <si>
    <t>2500 -  Incendie et éléments naturels</t>
  </si>
  <si>
    <t>2600 -  Assurances des risques techniques</t>
  </si>
  <si>
    <t xml:space="preserve">27 -  Transport </t>
  </si>
  <si>
    <t>28 -  Autres opérations</t>
  </si>
  <si>
    <t>29 -  Assistance - crédit – caution</t>
  </si>
  <si>
    <t>Incendie et éléments naturels - Incendie</t>
  </si>
  <si>
    <t>Incendie et éléments naturels - Eléments naturels</t>
  </si>
  <si>
    <t>Incendie et éléments naturels - Pertes pécuniaires</t>
  </si>
  <si>
    <t>Assurances des risques techniques - Tous risques chantiers</t>
  </si>
  <si>
    <t>Assurances des risques techniques - Tous risques montage</t>
  </si>
  <si>
    <t>Assurances des risques techniques - Bris de machines</t>
  </si>
  <si>
    <t>Immobilisation en non-valeurs</t>
  </si>
  <si>
    <t>Frais  préliminaires</t>
  </si>
  <si>
    <t>Charges à répartir sur plusieurs exercices</t>
  </si>
  <si>
    <t>Primes de remboursement des obligations</t>
  </si>
  <si>
    <t>Immobilisations incorporelles</t>
  </si>
  <si>
    <t>Immobilisation en recherche et développement</t>
  </si>
  <si>
    <t xml:space="preserve">Brevets, marques, droits et valeurs similaires </t>
  </si>
  <si>
    <t>Fonds commercial</t>
  </si>
  <si>
    <t>Autres immobilisations incorporelles</t>
  </si>
  <si>
    <t>Immobilisations corporelles</t>
  </si>
  <si>
    <t>Installations techniques, matériel et outillage</t>
  </si>
  <si>
    <t>Matériel de transport</t>
  </si>
  <si>
    <t>Mobilier, matériel de bureau et aménagements divers</t>
  </si>
  <si>
    <t>Autres immobilisations corporelles</t>
  </si>
  <si>
    <t>Immobilisations corporelles en cours</t>
  </si>
  <si>
    <t>Prêts immobilisés</t>
  </si>
  <si>
    <t>Autres créances financières</t>
  </si>
  <si>
    <t>Autres titres immobilisés</t>
  </si>
  <si>
    <t>Placements affectés aux opérations d’assurance</t>
  </si>
  <si>
    <t>Placements affectés aux contrats en unités de compte</t>
  </si>
  <si>
    <t>Ecarts de conversion – actif</t>
  </si>
  <si>
    <t>Diminution de créances immobilisées et des placements</t>
  </si>
  <si>
    <t>Augmentation des dettes de financement et des provisions techniques</t>
  </si>
  <si>
    <t>ACTIF CIRCULANT (hors trésorerie)</t>
  </si>
  <si>
    <t>Part des cessionnaires dans les provisions techniques</t>
  </si>
  <si>
    <t>Provisions pour sinistres à payer</t>
  </si>
  <si>
    <t>Provisions des assurances vie</t>
  </si>
  <si>
    <t xml:space="preserve">Autres provisions techniques </t>
  </si>
  <si>
    <t>Créances de l’actif circulant</t>
  </si>
  <si>
    <t>Cessionnaires et comptes rattachés débiteurs</t>
  </si>
  <si>
    <t>Assurés, intermédiaires, cédants, coassureurs et comptes rattachés débiteurs</t>
  </si>
  <si>
    <t>Personnel débiteur</t>
  </si>
  <si>
    <t>Etat débiteur</t>
  </si>
  <si>
    <t>Comptes d'associés débiteurs</t>
  </si>
  <si>
    <t>Autres débiteurs</t>
  </si>
  <si>
    <t>Comptes de régularisation-actif</t>
  </si>
  <si>
    <t>Titres et valeurs de placement (non affectés aux opérations d’assurance)</t>
  </si>
  <si>
    <t xml:space="preserve">Ecarts de conversion -actif (éléments circulants) </t>
  </si>
  <si>
    <t>TRESORERIE</t>
  </si>
  <si>
    <t>Trésorerie-actif</t>
  </si>
  <si>
    <t>Chèques et valeurs à encaisser</t>
  </si>
  <si>
    <t>Banques,  TGR, C.C.P.</t>
  </si>
  <si>
    <t>Caisses, régies d’avances et accréditifs</t>
  </si>
  <si>
    <t>P A S S I F</t>
  </si>
  <si>
    <t>FINANCEMENT PERMANENT</t>
  </si>
  <si>
    <t>Capitaux propres</t>
  </si>
  <si>
    <t>Capital social ou fonds d’établissement</t>
  </si>
  <si>
    <t xml:space="preserve">         à déduire : Actionnaires, capital souscrit non appelé</t>
  </si>
  <si>
    <t xml:space="preserve"> Capital appelé, (dont versé..................................)</t>
  </si>
  <si>
    <t>Primes d'émission, de fusion, d'apport</t>
  </si>
  <si>
    <t>Ecarts de réévaluation</t>
  </si>
  <si>
    <t>Réserve légale</t>
  </si>
  <si>
    <t>Autres réserves</t>
  </si>
  <si>
    <t>Report à nouveau (1)</t>
  </si>
  <si>
    <t>Résultats nets en instance d’affectation (1)</t>
  </si>
  <si>
    <t>Résultat net de l'exercice (1)</t>
  </si>
  <si>
    <t>Capitaux propres assimilés</t>
  </si>
  <si>
    <t>Provisions réglementées</t>
  </si>
  <si>
    <t>Dettes de financement</t>
  </si>
  <si>
    <t>Emprunts obligataires</t>
  </si>
  <si>
    <t>Emprunts pour fonds d’établissement</t>
  </si>
  <si>
    <t>Autres dettes de financement</t>
  </si>
  <si>
    <t>Provisions durables pour risques et charges</t>
  </si>
  <si>
    <t>Provisions pour risques</t>
  </si>
  <si>
    <t>Provisions pour charges</t>
  </si>
  <si>
    <t>Provisions techniques  brutes</t>
  </si>
  <si>
    <t>Provisions pour primes non acquises</t>
  </si>
  <si>
    <t xml:space="preserve">Provisions pour sinistres à payer </t>
  </si>
  <si>
    <t>Provisions des assurances  vie</t>
  </si>
  <si>
    <t>Ecarts de conversion –passif</t>
  </si>
  <si>
    <t>Augmentation des créances immobilisées et des placements</t>
  </si>
  <si>
    <t>Diminution des dettes de financement et des provisions techniques</t>
  </si>
  <si>
    <t>PASSIF CIRCULANT (hors trésorerie)</t>
  </si>
  <si>
    <t>Dettes pour espèces  remises par les cessionnaires</t>
  </si>
  <si>
    <t>Subventions d’exploitation</t>
  </si>
  <si>
    <t>Autres produits d’exploitation</t>
  </si>
  <si>
    <t>Reprises d’exploitation, transferts de charges</t>
  </si>
  <si>
    <t>Prestations et frais</t>
  </si>
  <si>
    <t>Variation des provisions pour sinistres à payer</t>
  </si>
  <si>
    <t>Variation des provisions des assurances vie</t>
  </si>
  <si>
    <t>Variation des provisions pour fluctuations de sinistralité</t>
  </si>
  <si>
    <t>Variation des provisions pour aléas financiers</t>
  </si>
  <si>
    <t>Variation des  provisions techniques des contrats en unités de compte</t>
  </si>
  <si>
    <t>Variation des provisions pour participation aux bénéfices</t>
  </si>
  <si>
    <t>Variation des autres provisions techniques</t>
  </si>
  <si>
    <t>Charges d’acquisition des contrats</t>
  </si>
  <si>
    <t>Achats consommés de matières et fournitures</t>
  </si>
  <si>
    <t>Autres charges externes</t>
  </si>
  <si>
    <t>Impôts et taxes</t>
  </si>
  <si>
    <t>Charges de personnel</t>
  </si>
  <si>
    <t>Autres charges d'exploitation</t>
  </si>
  <si>
    <t>Dotations d'exploitation</t>
  </si>
  <si>
    <t>Revenus des placements</t>
  </si>
  <si>
    <t>Gains de change</t>
  </si>
  <si>
    <t>Produits des différences sur prix de remboursement à percevoir</t>
  </si>
  <si>
    <t>Profits sur réalisation de placements</t>
  </si>
  <si>
    <t>Ajustements de VARCUC (1)(plus-values non réalisées)</t>
  </si>
  <si>
    <t>Profits provenant de la réévaluation des placements affectés</t>
  </si>
  <si>
    <t>Intérêts et autres produits de placements</t>
  </si>
  <si>
    <t>Reprises sur charges de placement ; Transferts de charges</t>
  </si>
  <si>
    <t>Charges des placements affectes aux opérations d’assurance</t>
  </si>
  <si>
    <t>Charges d’intérêts</t>
  </si>
  <si>
    <t>Frais de gestion des placements</t>
  </si>
  <si>
    <t>Pertes de change</t>
  </si>
  <si>
    <t>Amortissement des différences sur prix de remboursement</t>
  </si>
  <si>
    <t>Pertes sur réalisation de placements</t>
  </si>
  <si>
    <t>Pertes provenant de la réévaluation des placements affectés</t>
  </si>
  <si>
    <t>Ajustements de VARCUC(1) (moins-values non réalisées)</t>
  </si>
  <si>
    <t>Autres charges de placements</t>
  </si>
  <si>
    <t>Dotations sur placement</t>
  </si>
  <si>
    <t>RESULTAT TECHNIQUE VIE (1+2 - 3 - 4+5 - 6)</t>
  </si>
  <si>
    <t>I - COMPTE TECHNIQUE ASSURANCES VIE</t>
  </si>
  <si>
    <t>Variation des provisions pour participations aux bénéfices</t>
  </si>
  <si>
    <t>Charges  techniques d’exploitation</t>
  </si>
  <si>
    <t>Produits des placements  affectes aux opérations d’assurance</t>
  </si>
  <si>
    <t>Reprises sur charges de placements ; Transferts de charges</t>
  </si>
  <si>
    <t>Dotations sur placements</t>
  </si>
  <si>
    <t>RESULTAT TECHNIQUE NON-VIE (1 + 2 - 3 - 4 + 5 - 6)</t>
  </si>
  <si>
    <t>II - COMPTE TECHNIQUE ASSURANCES  NON-VIE</t>
  </si>
  <si>
    <t xml:space="preserve">Opérations </t>
  </si>
  <si>
    <t>Produits d’exploitation non techniques  courants</t>
  </si>
  <si>
    <t>Intérêts et autres produits non techniques  courants</t>
  </si>
  <si>
    <t>Autres produits non techniques courants</t>
  </si>
  <si>
    <t>Reprises non techniques, transferts de charges</t>
  </si>
  <si>
    <t>Charges d’exploitation non techniques courantes</t>
  </si>
  <si>
    <t>Charges financières non techniques courantes</t>
  </si>
  <si>
    <t>Autres charges non techniques courantes</t>
  </si>
  <si>
    <t>Dotations non techniques courantes</t>
  </si>
  <si>
    <t>Résultat non technique courant (1 - 2)</t>
  </si>
  <si>
    <t>Produits non techniques non courants</t>
  </si>
  <si>
    <t>Produits des cessions d'immobilisations</t>
  </si>
  <si>
    <t>Subventions d’équilibre</t>
  </si>
  <si>
    <t>Profits provenant de la réévaluation des éléments d’actif</t>
  </si>
  <si>
    <t>Autres produits non courants</t>
  </si>
  <si>
    <t>Reprises non courantes, transferts de charges</t>
  </si>
  <si>
    <t>Charges non techniques non courantes</t>
  </si>
  <si>
    <t>Valeurs nettes d'amortissements des immobilisations cédées</t>
  </si>
  <si>
    <t>Subventions accordées</t>
  </si>
  <si>
    <t>Pertes provenant de la réévaluation des éléments d’actif</t>
  </si>
  <si>
    <t>Autres charges non courantes</t>
  </si>
  <si>
    <t>Dotations non courantes</t>
  </si>
  <si>
    <t>Résultat non technique non courant (3 - 4)</t>
  </si>
  <si>
    <t>RESULTAT NON TECHNIQUE (1 - 2 + 3 - 4)</t>
  </si>
  <si>
    <t xml:space="preserve">III - COMPTE NON TECHNIQUE </t>
  </si>
  <si>
    <t>I</t>
  </si>
  <si>
    <t>RESULTAT TECHNIQUE VIE</t>
  </si>
  <si>
    <t>II</t>
  </si>
  <si>
    <t>RESULTAT TECHNIQUE NON-VIE</t>
  </si>
  <si>
    <t>III</t>
  </si>
  <si>
    <t xml:space="preserve">RESULTAT NON TECHNIQUE </t>
  </si>
  <si>
    <t>IV</t>
  </si>
  <si>
    <t xml:space="preserve">RESULTAT AVANT IMPOTS </t>
  </si>
  <si>
    <t>V</t>
  </si>
  <si>
    <t>IMPOTS SUR LES RESULTATS</t>
  </si>
  <si>
    <t>VI</t>
  </si>
  <si>
    <t>RESULTAT NET</t>
  </si>
  <si>
    <t xml:space="preserve">IV RECAPITULATION </t>
  </si>
  <si>
    <t>TOTAL DES PRODUITS ASSURANCES VIE</t>
  </si>
  <si>
    <t>TOTAL DES PRODUITS ASSURANCES NON-VIE</t>
  </si>
  <si>
    <t>TOTAL DES PRODUITS NON TECHNIQUES</t>
  </si>
  <si>
    <t xml:space="preserve">TOTAL DES PRODUITS </t>
  </si>
  <si>
    <t>TOTAL DES CHARGES ASSURANCES VIE</t>
  </si>
  <si>
    <t>TOTAL DES CHARGES ASSURANCES NON-VIE</t>
  </si>
  <si>
    <t>TOTAL DES CHARGES NON TECHNIQUES</t>
  </si>
  <si>
    <t>TOTAL DES CHARGES</t>
  </si>
  <si>
    <t xml:space="preserve">RESULTAT NET </t>
  </si>
  <si>
    <t>e - Temporaires décès de durée supérieure à 3 ans et inférieure ou égale à 5 ans</t>
  </si>
  <si>
    <t>(3)     Il s'agit des primes de l'exercice (primes émises – variation de la provision pour primes non acquises).</t>
  </si>
  <si>
    <t>(4)     Toutes les provisions techniques autres que celles pour primes non acquises, pour risques d’exigibilité, pour aléas financiers, de capitalisation et de fluctuations de sinistralité .</t>
  </si>
  <si>
    <t>(1) Ensemble des contrats souscrits : affaires nouvelles, renouvellement de contrats à durée ferme et renouvellement de contrats à tacite reconduction</t>
  </si>
  <si>
    <t>Prestations et frais payés (b)</t>
  </si>
  <si>
    <t>Sous catégories 
(2)</t>
  </si>
  <si>
    <t>Primes (3) 
(a)</t>
  </si>
  <si>
    <t xml:space="preserve">Variation des provisions techniques (4) (c) </t>
  </si>
  <si>
    <t>TOTAL 
(a + b +c)</t>
  </si>
  <si>
    <t>Clé de répartition en % 
(5)</t>
  </si>
  <si>
    <t>Autres charges techniques d'exploitation imputables directement aux sous catégories 
(d)</t>
  </si>
  <si>
    <t>Répartition des autres charges techniques d'exploitation non imputables directement aux sous catégories 
(e)</t>
  </si>
  <si>
    <t>Total des autres charges techniques d'exploitation affectées
 (d+e)</t>
  </si>
  <si>
    <r>
      <t xml:space="preserve">(2)     cet état est servi pour toutes les sous catégories à trois chiffres prévues à l'article </t>
    </r>
    <r>
      <rPr>
        <b/>
        <sz val="9"/>
        <rFont val="Times New Roman"/>
        <family val="1"/>
      </rPr>
      <t>55</t>
    </r>
    <r>
      <rPr>
        <sz val="9"/>
        <rFont val="Times New Roman"/>
        <family val="1"/>
      </rPr>
      <t xml:space="preserve"> du présent arrêté.</t>
    </r>
  </si>
  <si>
    <t>ETAT D24 
REPARTITION DES AUTRES CHARGES TECHNIQUES D'EXPLOITATION (1)</t>
  </si>
  <si>
    <t>………………...……………</t>
  </si>
  <si>
    <t xml:space="preserve">ETAT D25 
DETAIL DE LA PART DES REASSUREURS DANS LES PRIMES </t>
  </si>
  <si>
    <t>- pour prestations et frais à payer des sinistres déclarés</t>
  </si>
  <si>
    <t>D19 - TABLEAU II - DETERMINATION DE LA CLE DE REPARTITION</t>
  </si>
  <si>
    <t>D19 - TABLEAU IV - MONTANTS DE LA PARTICIPATION DES ASSURES AUX BENEFICES</t>
  </si>
  <si>
    <t>Produits des placements affectés aux opérations d’assurance</t>
  </si>
  <si>
    <t>Concernant les exercices précédents</t>
  </si>
  <si>
    <t>- pour charges des sinistres survenus mais non déclarés</t>
  </si>
  <si>
    <t>S01 - Paiements de l'exercice  (6)</t>
  </si>
  <si>
    <t xml:space="preserve">S09 - Recours encaissés au cours de l'exercice </t>
  </si>
  <si>
    <t xml:space="preserve">R02 - Provisions au 31 décembre (5) </t>
  </si>
  <si>
    <t>- pour charges de sinistres survenus mais non déclarés</t>
  </si>
  <si>
    <t xml:space="preserve">103 Total (S01 – S09 + R02) </t>
  </si>
  <si>
    <t>S20 - Paiements cumulés des exercices antérieurs (6)</t>
  </si>
  <si>
    <t>A Assurances en cours au début de l'exercice</t>
  </si>
  <si>
    <t>* nombre de polices</t>
  </si>
  <si>
    <t>* capitaux ou rentes(2)</t>
  </si>
  <si>
    <t>B ENTREES</t>
  </si>
  <si>
    <t>1 – Souscriptions</t>
  </si>
  <si>
    <t>* nombre de polices (5)</t>
  </si>
  <si>
    <t>* capitaux ou rentes (2)</t>
  </si>
  <si>
    <t xml:space="preserve">2 – Remplacements/transformations </t>
  </si>
  <si>
    <t>3 – Revalorisations</t>
  </si>
  <si>
    <t>* nombre de polices (3)</t>
  </si>
  <si>
    <t>* capitaux ou rentes (4)</t>
  </si>
  <si>
    <t xml:space="preserve">* capitaux ou rentes </t>
  </si>
  <si>
    <t>C SORTIES</t>
  </si>
  <si>
    <t xml:space="preserve">  </t>
  </si>
  <si>
    <t>1 - Sans effet</t>
  </si>
  <si>
    <t>2 – Remplacements/transformations</t>
  </si>
  <si>
    <t>3 – Extinction</t>
  </si>
  <si>
    <t>4 – Assurances échues(5)</t>
  </si>
  <si>
    <t xml:space="preserve">* nombre de polices </t>
  </si>
  <si>
    <t>5 – Sinistres</t>
  </si>
  <si>
    <t>6 – Rachats</t>
  </si>
  <si>
    <t xml:space="preserve"> * nombre de polices </t>
  </si>
  <si>
    <t>7 – Réductions</t>
  </si>
  <si>
    <t xml:space="preserve"> * nombre de polices(3)  </t>
  </si>
  <si>
    <t xml:space="preserve"> * capitaux ou rentes (6)</t>
  </si>
  <si>
    <t>8 – Résiliations</t>
  </si>
  <si>
    <t xml:space="preserve">* nombre de polices    </t>
  </si>
  <si>
    <t>* capitaux ou rentes</t>
  </si>
  <si>
    <t>D Mouvement de  l'exercice (B-C)</t>
  </si>
  <si>
    <t>E Assurances en cours à la fin de l'exercice (A+D)</t>
  </si>
  <si>
    <t>(1) les combinaisons sont les suivantes :</t>
  </si>
  <si>
    <t xml:space="preserve"> - Individuelles en cas de décès - temporaires</t>
  </si>
  <si>
    <t xml:space="preserve"> - Individuelles en cas de décès - vie entière</t>
  </si>
  <si>
    <t xml:space="preserve"> - Individuelles en cas de décès - autres contrats</t>
  </si>
  <si>
    <t xml:space="preserve"> - Individuelles en cas de vie - capitaux différés</t>
  </si>
  <si>
    <t xml:space="preserve"> - Individuelles en cas de vie - rentes différées</t>
  </si>
  <si>
    <t xml:space="preserve"> - Individuelles en cas de vie - rentes immédiates</t>
  </si>
  <si>
    <t xml:space="preserve"> - Individuelles - rentes certaines</t>
  </si>
  <si>
    <t xml:space="preserve"> - Individuelles en cas de vie - autres contrats</t>
  </si>
  <si>
    <t xml:space="preserve"> - Individuelles - mixtes</t>
  </si>
  <si>
    <t xml:space="preserve"> - Individuelles - capitalisation</t>
  </si>
  <si>
    <t xml:space="preserve">   et une colonne – Total</t>
  </si>
  <si>
    <t>(2) Il s’agit de capitaux ou rentes garantis ou des capitaux constitutifs de rentes en service.</t>
  </si>
  <si>
    <t>(3) Les nombres figurant sur cette ligne ne s’additionnent pas dans le total.</t>
  </si>
  <si>
    <t xml:space="preserve">(4) Revalorisation au cours de l'exercice : indexation, incorporation des participations aux bénéfices. Cette rubrique comprendra également les augmentations des contrats gérés en capitalisation. </t>
  </si>
  <si>
    <t>(5) Y compris les contrats capitalisation donnant lieu à des rentes en option à l’échéance.</t>
  </si>
  <si>
    <t>(6) Comprend les montants de réductions des capitaux et les montants des capitaux afférents aux rachats partiels.</t>
  </si>
  <si>
    <t>* nombre d'adhésions</t>
  </si>
  <si>
    <t>B ENTRES</t>
  </si>
  <si>
    <t>* nombre d'adhésions (5)</t>
  </si>
  <si>
    <t>* nombre d'adhésions (3)</t>
  </si>
  <si>
    <t>2 - Remplacements/transformations</t>
  </si>
  <si>
    <t>4 - Assurances échues(5)</t>
  </si>
  <si>
    <t>* capitaux ou rentes (6)</t>
  </si>
  <si>
    <t xml:space="preserve">    - Assurances de groupes - décès</t>
  </si>
  <si>
    <t xml:space="preserve">    - Assurances de groupes - vie</t>
  </si>
  <si>
    <t xml:space="preserve">    - Assurances de groupes - rentes différées</t>
  </si>
  <si>
    <t xml:space="preserve">    - Assurances de groupes - rentes certaines</t>
  </si>
  <si>
    <t xml:space="preserve">    - Assurances de groupes - mixtes</t>
  </si>
  <si>
    <t xml:space="preserve">    - Assurances de groupes - capitalisation</t>
  </si>
  <si>
    <t xml:space="preserve">     et une colonne - Total </t>
  </si>
  <si>
    <t>(3) Les nombres figurant sur cette ligne ne s’additionnent pas dans le total</t>
  </si>
  <si>
    <t>(5) Y compris les contrats capitalisation donnant lieu à des rentes en option à l’échéance</t>
  </si>
  <si>
    <t>D20- Tableau III : Détail des primes émises vie (1)</t>
  </si>
  <si>
    <t>Combinaisons ou sous catégories</t>
  </si>
  <si>
    <t>En dirhams</t>
  </si>
  <si>
    <t>En unités de compte</t>
  </si>
  <si>
    <t xml:space="preserve">  Assurances individuelles en cas de décès</t>
  </si>
  <si>
    <t xml:space="preserve">    Temporaires</t>
  </si>
  <si>
    <t xml:space="preserve">    Vie entière</t>
  </si>
  <si>
    <t xml:space="preserve">    Autres contrats</t>
  </si>
  <si>
    <t xml:space="preserve">  Assurances individuelles en cas de vie</t>
  </si>
  <si>
    <t>Moins value globale 
(4)</t>
  </si>
  <si>
    <t>ETAT D05</t>
  </si>
  <si>
    <t xml:space="preserve"> D05 - TABLEAU - I  DETAIL DES PLACEMENTS</t>
  </si>
  <si>
    <t xml:space="preserve">Exercice : </t>
  </si>
  <si>
    <t>Société :</t>
  </si>
  <si>
    <t>Individuelle en cas de vie - capitaux différés</t>
  </si>
  <si>
    <t>Individuelle en cas de vie - rentes différées</t>
  </si>
  <si>
    <t>Individuelle en cas de vie - rentes immediates</t>
  </si>
  <si>
    <t>Individuelle en cas de vie - rentes certaines</t>
  </si>
  <si>
    <t>Individuelle en cas de vie - autres contrats</t>
  </si>
  <si>
    <t>Assurances de groupe - rentes différés</t>
  </si>
  <si>
    <t>Assurances de groupe - rentes certaines</t>
  </si>
  <si>
    <t>Individuelles en cas de décès - temporaires</t>
  </si>
  <si>
    <t>Individuelles en cas de décès - vie entière</t>
  </si>
  <si>
    <t>Individuelles en cas de décès - autres contrats</t>
  </si>
  <si>
    <t>Individuelles en cas de vie - capitaux différés</t>
  </si>
  <si>
    <t>Individuelles  - rentes différées</t>
  </si>
  <si>
    <t>Individuelles- rentes immédiates</t>
  </si>
  <si>
    <t>Individuelles - rentes certaines</t>
  </si>
  <si>
    <t>Individuelles en cas de vie - autres contrats</t>
  </si>
  <si>
    <t>Individuelles – mixtes</t>
  </si>
  <si>
    <t>Assurances populaires - décès</t>
  </si>
  <si>
    <t>Assurances populaires - vie</t>
  </si>
  <si>
    <t>Assurances populaires - mixte</t>
  </si>
  <si>
    <t>Assurances de groupes - décès</t>
  </si>
  <si>
    <t>Assurances de groupes - vie</t>
  </si>
  <si>
    <t>Assurances de groupes - rentes différées</t>
  </si>
  <si>
    <t>Assurances de groupes - rentes certaines</t>
  </si>
  <si>
    <t>Assurances de groupes - mixtes</t>
  </si>
  <si>
    <t>Individuelle - capitalisation</t>
  </si>
  <si>
    <t>Assurances de groupes – capitalisation</t>
  </si>
  <si>
    <t>Individuelle en cas de décès - temporaires</t>
  </si>
  <si>
    <t>Individuelle en cas de décès - vie entière</t>
  </si>
  <si>
    <t>Individuelle en cas de décès - autres contrats</t>
  </si>
  <si>
    <t>c - Charge de sinistres des trois derniers exercices nette de cessions en réassurance</t>
  </si>
  <si>
    <t>d - taux de rétention c/b (minimum 70%)</t>
  </si>
  <si>
    <t xml:space="preserve">II- Responsabilité civile des véhicules terrestres à moteur </t>
  </si>
  <si>
    <t>a' - Primes ou cotisations, hors taxes, émises et acceptées au cours du dernier exercice, nettes d'annulations</t>
  </si>
  <si>
    <t>b' - Charge de sinistres des trois derniers exercices brute de cessions en réassurance</t>
  </si>
  <si>
    <t>c' - Charge de sinistres des trois derniers exercices nette de cessions en réassurance</t>
  </si>
  <si>
    <t>d' - taux de rétention c'/b' (minimum 70%)</t>
  </si>
  <si>
    <t>III- Autres opérations non vie</t>
  </si>
  <si>
    <t>a"- Primes ou cotisations, hors taxes, émises et acceptées au cours du dernier exercice, nettes d'annulations</t>
  </si>
  <si>
    <t>d" - taux de rétention c"/b" (minimum 50%)</t>
  </si>
  <si>
    <t>I- Accidents du travail</t>
  </si>
  <si>
    <t xml:space="preserve">e- Sinistres payés pendant la période de référence, nets de recours encaissés </t>
  </si>
  <si>
    <t xml:space="preserve">f- Provision pour sinistres à payer constituée à la fin de la période de référence </t>
  </si>
  <si>
    <t xml:space="preserve">Provisions mathématiques (comptes 1631 &amp;1661) </t>
  </si>
  <si>
    <t>Provisions de gestion (compte 1632)</t>
  </si>
  <si>
    <t>Provisions pour sinistres à payer (compte 1621)</t>
  </si>
  <si>
    <t xml:space="preserve">Provisions pour sinistres à payer (1) (compte 1622) </t>
  </si>
  <si>
    <t>Provisions pour primes non acquises 
(compte 1612)</t>
  </si>
  <si>
    <t>Provisions pour risques en cours 
(compte 16821)</t>
  </si>
  <si>
    <t xml:space="preserve"> ETAT D15 DETAIL DES SOLDES DES INTERMEDIAIRES D’ASSURANCES (1)</t>
  </si>
  <si>
    <t>(1)     Il s’agit des intermédiaires débiteurs (34223), intermédiaires créditeurs (4422) et intermédiaires douteux (34224),</t>
  </si>
  <si>
    <t>(2)    Nom et prénoms ou raison sociale</t>
  </si>
  <si>
    <t xml:space="preserve">Contrats à capital variable Assurances individuelles en cas de décès </t>
  </si>
  <si>
    <t xml:space="preserve">Contrats à capital variable Assurances individuelles en cas de vie </t>
  </si>
  <si>
    <t xml:space="preserve">Contrats à capital variable Assurances individuelles mixtes </t>
  </si>
  <si>
    <t>Contrats à capital variable Assurances populaires</t>
  </si>
  <si>
    <t xml:space="preserve">Contrats à capital variable Assurances de groupes en cas de décès </t>
  </si>
  <si>
    <t xml:space="preserve">Contrats à capital variable Assurances de groupes en cas de vie </t>
  </si>
  <si>
    <t>Contrats à capital variable Assurances de groupes mixtes</t>
  </si>
  <si>
    <t xml:space="preserve">Contrats à capital variable capitalisation individuelle </t>
  </si>
  <si>
    <t xml:space="preserve">Contrats à capital variable capitalisation groupe </t>
  </si>
  <si>
    <t xml:space="preserve">Autres opérations vie Nuptialité, natalité </t>
  </si>
  <si>
    <t>MONTANT MINIMUM DE LA MARGE NON VIE : MAX (A ; B ; C)</t>
  </si>
  <si>
    <t>Créance sur la SCR (cession légale)</t>
  </si>
  <si>
    <t>Créances afférentes à des cessions facultatives non déposées</t>
  </si>
  <si>
    <t>D21 - TABLEAU III  REPARTITION DE LA MOINS VALUE GLOBALE (9)</t>
  </si>
  <si>
    <t>Provision pour risque d'exigibilité</t>
  </si>
  <si>
    <t>Provision pour dépréciation</t>
  </si>
  <si>
    <t>D21 - TABLEAU - IV  REPARTITION DE LA PROVISION POUR DEPRECIATION (10)</t>
  </si>
  <si>
    <t>(1) Provisions techniques des contrats à capital variable non comprises.</t>
  </si>
  <si>
    <t xml:space="preserve">(2) Hors actifs adossés aux contrats à capital variable </t>
  </si>
  <si>
    <t>(3) Détail par valeurs et par établissement dépositaire.</t>
  </si>
  <si>
    <t>ETAT D11 
ACCIDENTS DU TRAVAIL</t>
  </si>
  <si>
    <t xml:space="preserve"> Créance sur le FSA </t>
  </si>
  <si>
    <t xml:space="preserve"> Créance sur la SCR (cession légale)</t>
  </si>
  <si>
    <t xml:space="preserve"> Créances afférentes à des cessions facultatives non déposées </t>
  </si>
  <si>
    <t xml:space="preserve">T O T A L </t>
  </si>
  <si>
    <t xml:space="preserve"> (en milliers de dirhams)</t>
  </si>
  <si>
    <t>Nombre</t>
  </si>
  <si>
    <t>Valeur d'entrée</t>
  </si>
  <si>
    <t xml:space="preserve">Valeur d'inventaire </t>
  </si>
  <si>
    <t>Valeur de réalisation</t>
  </si>
  <si>
    <t>Revenus comptabilisés dans l'exercice (7)</t>
  </si>
  <si>
    <t>Terrains</t>
  </si>
  <si>
    <t>Constructions</t>
  </si>
  <si>
    <t>Parts et actions de sociétés immobilières</t>
  </si>
  <si>
    <t>Autres placements immobiliers</t>
  </si>
  <si>
    <t>Placements immobiliers en cours</t>
  </si>
  <si>
    <t>Placements immobiliers (8)</t>
  </si>
  <si>
    <t>Titres cotés</t>
  </si>
  <si>
    <t>Titres non cotés</t>
  </si>
  <si>
    <t>Titres hypothécaires (obligations)</t>
  </si>
  <si>
    <t>Titres de créances négociables</t>
  </si>
  <si>
    <t>Titres de créances échues</t>
  </si>
  <si>
    <t>Obligations, bons et titres de créances négociables</t>
  </si>
  <si>
    <r>
      <t xml:space="preserve">(1) A servir pour les catégories prévues à l'article </t>
    </r>
    <r>
      <rPr>
        <b/>
        <sz val="9"/>
        <rFont val="Times New Roman"/>
        <family val="1"/>
      </rPr>
      <t>55</t>
    </r>
    <r>
      <rPr>
        <sz val="9"/>
        <rFont val="Times New Roman"/>
        <family val="1"/>
      </rPr>
      <t xml:space="preserve"> du présent arrêté </t>
    </r>
  </si>
  <si>
    <t>ETAT D18 
PROVISIONS POUR FLUCTUATIONS DE SINISTRALITE</t>
  </si>
  <si>
    <t>Nature des provisions techniques</t>
  </si>
  <si>
    <t>2311 - Véhicules à usage de tourisme</t>
  </si>
  <si>
    <t xml:space="preserve">Sous-catégorie : </t>
  </si>
  <si>
    <t>231 - Récapitulation</t>
  </si>
  <si>
    <t>2312 - Véhicules utilitaires de moins de 3,5 tonnes</t>
  </si>
  <si>
    <t>2313 - Véhicules utilitaires de 3,5 tonnes et plus</t>
  </si>
  <si>
    <t>2314 - Véhicules affectés au transport public de voyageurs</t>
  </si>
  <si>
    <t>2315 - Véhicules à deux ou trois roues</t>
  </si>
  <si>
    <t>2318 - Autres véhicules</t>
  </si>
  <si>
    <t>(1) Les primes non acquises sont calculées d'après les règles servant à déterminer la provision pour primes non acquises. Pour l'assurance maritime et transports, il n'y a pas de  report de primes et les lignes P01 et P06 sont sans objet.</t>
  </si>
  <si>
    <t>ETAT D10 
PRIMES ACQUISES, SINISTRES PAYES ET PROVISIONS POUR SINISTRES A PAYER</t>
  </si>
  <si>
    <r>
      <t xml:space="preserve">D10 - TABLEAU - II - NOMBRE DE SINISTRES SURVENUS 
</t>
    </r>
    <r>
      <rPr>
        <sz val="10"/>
        <rFont val="Times New Roman"/>
        <family val="1"/>
      </rPr>
      <t>détail par année de survenance</t>
    </r>
  </si>
  <si>
    <r>
      <t xml:space="preserve">D10 - TABLEAU - I - PRIMES OU COTISATIONS ACQUISES 
</t>
    </r>
    <r>
      <rPr>
        <sz val="10"/>
        <rFont val="Times New Roman"/>
        <family val="1"/>
      </rPr>
      <t>(Accessoires et coûts de polices compris nettes d'impôts et d'annulations)</t>
    </r>
  </si>
  <si>
    <t>Coefficients  utilisés</t>
  </si>
  <si>
    <t xml:space="preserve">Il est établi un état modèle D10 à l'appui des opérations d'assurance non - vie portées dans chacune des colonnes de l'état D02. </t>
  </si>
  <si>
    <t xml:space="preserve"> En milliers de dirhams</t>
  </si>
  <si>
    <t>Provisions mathématiques à la charge des réassureurs</t>
  </si>
  <si>
    <t>Prêts et effets assimilés</t>
  </si>
  <si>
    <t>Dépôts à terme</t>
  </si>
  <si>
    <t>Actions et parts des OPCVM monétaires</t>
  </si>
  <si>
    <t>Autres dépôts</t>
  </si>
  <si>
    <t>Dépôts en comptes indisponibles</t>
  </si>
  <si>
    <t>Valeurs remises aux cédants</t>
  </si>
  <si>
    <t>Créances pour espèces remises aux cédants</t>
  </si>
  <si>
    <t>Dépôts auprès des cédants</t>
  </si>
  <si>
    <t>Créances rattachées à des participations</t>
  </si>
  <si>
    <t>Créances financières diverses</t>
  </si>
  <si>
    <t>Autres placements</t>
  </si>
  <si>
    <t>(1) Détail par valeurs</t>
  </si>
  <si>
    <t xml:space="preserve"> - Assurances populaires - mixte</t>
  </si>
  <si>
    <t>- Individuelles en cas de décès - autres contrats</t>
  </si>
  <si>
    <t xml:space="preserve"> - Assurances de groupes - décès</t>
  </si>
  <si>
    <t>- Individuelles en cas de vie - capitaux différés</t>
  </si>
  <si>
    <t xml:space="preserve"> - Assurances de groupes - vie</t>
  </si>
  <si>
    <t>- Individuelles  - rentes différées</t>
  </si>
  <si>
    <t xml:space="preserve"> - Assurances de groupes - rentes différées</t>
  </si>
  <si>
    <t>- Individuelles- rentes immédiates</t>
  </si>
  <si>
    <t>- Assurances de groupes - rentes certaines</t>
  </si>
  <si>
    <t>- Individuelles - rentes certaines</t>
  </si>
  <si>
    <t xml:space="preserve"> - Assurances de groupes - mixtes</t>
  </si>
  <si>
    <t>- Individuelles en cas de vie - autres contrats</t>
  </si>
  <si>
    <t>- Individuelle - capitalisation</t>
  </si>
  <si>
    <t>- Individuelles – mixtes</t>
  </si>
  <si>
    <t>- Assurances de groupes – capitalisation</t>
  </si>
  <si>
    <t>- Assurances populaires - décès</t>
  </si>
  <si>
    <t>- Autres opérations vie</t>
  </si>
  <si>
    <t>D20- TABLEAU V : ANALYSE DU RESULTAT TECHNIQUE PAR COMBINAISON</t>
  </si>
  <si>
    <t xml:space="preserve">Prestations et frais vie(2)  </t>
  </si>
  <si>
    <t>Variation des provisions pour sinistres à payer vie</t>
  </si>
  <si>
    <t xml:space="preserve">Variation des provisions mathématiques vie. </t>
  </si>
  <si>
    <t xml:space="preserve">Variation des provisions de gestion </t>
  </si>
  <si>
    <t xml:space="preserve">à déduire :intérêts crédités aux provisions mathématiques </t>
  </si>
  <si>
    <t xml:space="preserve">Charges techniques d'exploitation </t>
  </si>
  <si>
    <t xml:space="preserve">Total du débit </t>
  </si>
  <si>
    <t xml:space="preserve">Primes et accessoires </t>
  </si>
  <si>
    <t>Bénéfice/perte de mortalité(3)</t>
  </si>
  <si>
    <t xml:space="preserve">Différence (9 - 10) </t>
  </si>
  <si>
    <t xml:space="preserve">Participation aux bénéfices </t>
  </si>
  <si>
    <t>Primes pures</t>
  </si>
  <si>
    <t>(1) Il s'agit des combinaisons prévues au tableau IV du ce même état</t>
  </si>
  <si>
    <t>(2) Prestations et frais vie moins les participations  des assurés aux bénéfices de l'exercice( 6011 - 60115).</t>
  </si>
  <si>
    <t>D21 – TABLEAU I – PROVISIONS TECHNIQUES</t>
  </si>
  <si>
    <t>Affectations</t>
  </si>
  <si>
    <t>Autres opérations                    non vie</t>
  </si>
  <si>
    <t>- Provision pour risque d'exigibilité calculée au jour du dépôt (6)</t>
  </si>
  <si>
    <t>ETAT D20 
STATISTIQUES DES OPERATIONS VIE  
(en milliers de dirhams)</t>
  </si>
  <si>
    <t>D20 - TABLEAU I : MOUVEMENT DES POLICES AU COURS DE L'EXERCICE : 
ASSURANCES INDIVIDUELLES</t>
  </si>
  <si>
    <t>TOTAL  GENERAL</t>
  </si>
  <si>
    <t xml:space="preserve">(4) Revalorisation au cours de l'exercice : indexation, incorporation des participations aux bénéfices.  Cette rubrique comprendra également les augmentations des contrats gérés en capitalisation. </t>
  </si>
  <si>
    <t>D20 - TABLEAU II : MOUVEMENT DES POLICES AU COURS DE L'EXERCICE : 
ASSURANCES DE GROUPES</t>
  </si>
  <si>
    <t>Exercice Précédent</t>
  </si>
  <si>
    <t>Nuptialité, natalité</t>
  </si>
  <si>
    <t>Acquisition d'immeubles au moyen de constitution de rentes viagères</t>
  </si>
  <si>
    <t>Combinaisons (1)</t>
  </si>
  <si>
    <r>
      <t>(1)</t>
    </r>
    <r>
      <rPr>
        <sz val="8"/>
        <rFont val="Times New Roman"/>
        <family val="1"/>
      </rPr>
      <t xml:space="preserve"> les combinaisons sont les suivantes :</t>
    </r>
  </si>
  <si>
    <t xml:space="preserve">Résultat (8 - 7) </t>
  </si>
  <si>
    <t>Affectations  (7) (8)</t>
  </si>
  <si>
    <t>Amortis. ou provision (5)</t>
  </si>
  <si>
    <r>
      <t xml:space="preserve">(6) Calculée conformément à l'article </t>
    </r>
    <r>
      <rPr>
        <b/>
        <sz val="9"/>
        <rFont val="Times New Roman"/>
        <family val="1"/>
      </rPr>
      <t>22</t>
    </r>
    <r>
      <rPr>
        <sz val="9"/>
        <rFont val="Times New Roman"/>
        <family val="1"/>
      </rPr>
      <t xml:space="preserve"> du présent arrêté et ce, par nature de placements au jour du dépôt</t>
    </r>
  </si>
  <si>
    <r>
      <t xml:space="preserve">(10) Il s’agit de la provision pour dépréciation calculée par valeur conformément au a) de l’article </t>
    </r>
    <r>
      <rPr>
        <b/>
        <sz val="9"/>
        <rFont val="Times New Roman"/>
        <family val="1"/>
      </rPr>
      <t>39</t>
    </r>
    <r>
      <rPr>
        <sz val="9"/>
        <rFont val="Times New Roman"/>
        <family val="1"/>
      </rPr>
      <t xml:space="preserve"> du présent arrêté.</t>
    </r>
  </si>
  <si>
    <t>(1)     Les charges techniques d’exploitation hors charges d’acquisition des contrats.</t>
  </si>
  <si>
    <r>
      <t>D12 -</t>
    </r>
    <r>
      <rPr>
        <sz val="10"/>
        <rFont val="Times New Roman"/>
        <family val="1"/>
      </rPr>
      <t xml:space="preserve"> </t>
    </r>
    <r>
      <rPr>
        <b/>
        <sz val="10"/>
        <rFont val="Times New Roman"/>
        <family val="1"/>
      </rPr>
      <t xml:space="preserve">TABLEAU II-BIS  STATISTIQUES DE LA CADENCE DE DECLARATION
2 - AUTRES SINISTRES RC
</t>
    </r>
    <r>
      <rPr>
        <sz val="10"/>
        <rFont val="Times New Roman"/>
        <family val="1"/>
      </rPr>
      <t>(nombres cumulés des sinistres déclarés)</t>
    </r>
  </si>
  <si>
    <t>D12 - TABLEAU II – TER : ESTIMATION DES SINISTRES SURVENUS NON DECLARES
2 - AUTRES SINISTRES RC</t>
  </si>
  <si>
    <t xml:space="preserve">2 – AUTRES SINISTRES RC </t>
  </si>
  <si>
    <r>
      <t>ETAT D12</t>
    </r>
    <r>
      <rPr>
        <b/>
        <sz val="10"/>
        <rFont val="Times New Roman"/>
        <family val="1"/>
      </rPr>
      <t xml:space="preserve">
ASSURANCE RESPONSABILITE CIVILE DES VEHICULES TERRESTRES A MOTEUR
PRIMES ACQUISES, SINISTRES PAYES ET PROVISIONS POUR SINISTRES A PAYER</t>
    </r>
  </si>
  <si>
    <t>j - Prélèvement effectué sur la provision pour fluctuations de sinistralité au cours de l'exercice</t>
  </si>
  <si>
    <t>l - Plafond de la provision pour fluctuations de sinistralité (4)</t>
  </si>
  <si>
    <t>(1) Concerne uniquement les entreprises exerçant à titre exclusif les opérations de réassurance.</t>
  </si>
  <si>
    <t xml:space="preserve">(2) Net de rétrocessions. </t>
  </si>
  <si>
    <t>(3) Lorsque ce solde est négatif, aucune affectation à la provision pour fluctuations de sinistralité n'est effectuée.</t>
  </si>
  <si>
    <t>D19- TABLEAU I - DETERMINATION DU RESULTAT TECHNIQUE</t>
  </si>
  <si>
    <t>Primes émises (7011)</t>
  </si>
  <si>
    <t>Produits techniques d’exploitation (71841, 7188 et 719)</t>
  </si>
  <si>
    <t>Prestations et frais (3)</t>
  </si>
  <si>
    <r>
      <t xml:space="preserve">(1) Cet état est servi pour toutes les sous catégories vie et capitalisation à trois chiffres prévues à l'article </t>
    </r>
    <r>
      <rPr>
        <b/>
        <sz val="10"/>
        <rFont val="Times New Roman"/>
        <family val="1"/>
      </rPr>
      <t>55</t>
    </r>
    <r>
      <rPr>
        <sz val="10"/>
        <rFont val="Times New Roman"/>
        <family val="1"/>
      </rPr>
      <t xml:space="preserve"> du présent arrêté</t>
    </r>
  </si>
  <si>
    <r>
      <t>Exercice du</t>
    </r>
    <r>
      <rPr>
        <sz val="10"/>
        <rFont val="Times New Roman"/>
        <family val="1"/>
      </rPr>
      <t>………………..</t>
    </r>
    <r>
      <rPr>
        <b/>
        <sz val="10"/>
        <rFont val="Times New Roman"/>
        <family val="1"/>
      </rPr>
      <t>Au</t>
    </r>
    <r>
      <rPr>
        <sz val="10"/>
        <rFont val="Times New Roman"/>
        <family val="1"/>
      </rPr>
      <t>………………….                                                                     en milliers de dirhams</t>
    </r>
  </si>
  <si>
    <t>ETAT D01</t>
  </si>
  <si>
    <t>Société</t>
  </si>
  <si>
    <t>ETAT D02</t>
  </si>
  <si>
    <t>COMPTE TECHNIQUE ASSURANCES NON VIE</t>
  </si>
  <si>
    <r>
      <t xml:space="preserve">(1) Cet état est servi pour toutes les sous catégories non vie à trois chiffres prévues à l'article </t>
    </r>
    <r>
      <rPr>
        <b/>
        <sz val="10"/>
        <rFont val="Times New Roman"/>
        <family val="1"/>
      </rPr>
      <t>55</t>
    </r>
    <r>
      <rPr>
        <sz val="10"/>
        <rFont val="Times New Roman"/>
        <family val="1"/>
      </rPr>
      <t xml:space="preserve"> du présent arrêté</t>
    </r>
  </si>
  <si>
    <t>A - Solde de souscription (Marge brute) (1 - 2 - 4)</t>
  </si>
  <si>
    <t xml:space="preserve">ETAT D03 </t>
  </si>
  <si>
    <t xml:space="preserve">DETAIL DES PRIMES EMISES </t>
  </si>
  <si>
    <t>(7011, 7012, 7013 et 7014)</t>
  </si>
  <si>
    <r>
      <t>Du : ……………….. Au : ………………..</t>
    </r>
    <r>
      <rPr>
        <sz val="10"/>
        <rFont val="Times New Roman"/>
        <family val="1"/>
      </rPr>
      <t xml:space="preserve">                                                                                                  en milliers de dirhams</t>
    </r>
  </si>
  <si>
    <t>Total Net</t>
  </si>
  <si>
    <t>Acquisition d'immeubles au moyen de la constitution de rentes viagères</t>
  </si>
  <si>
    <r>
      <t>Société :</t>
    </r>
    <r>
      <rPr>
        <b/>
        <sz val="10"/>
        <rFont val="Times New Roman"/>
        <family val="1"/>
      </rPr>
      <t/>
    </r>
  </si>
  <si>
    <t>ETAT D04 (1)</t>
  </si>
  <si>
    <t>PROVISIONS TECHNIQUES ET LEUR REPRESENTATION PAR DES ELEMENTS D'ACTIF</t>
  </si>
  <si>
    <t>D04 - TABLEAU A : PROVISIONS TECHNIQUES</t>
  </si>
  <si>
    <r>
      <t>Provisions</t>
    </r>
    <r>
      <rPr>
        <b/>
        <sz val="10"/>
        <rFont val="Times New Roman"/>
        <family val="1"/>
      </rPr>
      <t xml:space="preserve"> </t>
    </r>
    <r>
      <rPr>
        <sz val="10"/>
        <rFont val="Times New Roman"/>
        <family val="1"/>
      </rPr>
      <t xml:space="preserve">pour sinistres à payer </t>
    </r>
  </si>
  <si>
    <r>
      <t>dont</t>
    </r>
    <r>
      <rPr>
        <sz val="10"/>
        <rFont val="Times New Roman"/>
        <family val="1"/>
      </rPr>
      <t xml:space="preserve"> provisions mathématiques des rentes</t>
    </r>
  </si>
  <si>
    <r>
      <t>Provisions</t>
    </r>
    <r>
      <rPr>
        <b/>
        <sz val="10"/>
        <rFont val="Times New Roman"/>
        <family val="1"/>
      </rPr>
      <t xml:space="preserve"> </t>
    </r>
    <r>
      <rPr>
        <sz val="10"/>
        <rFont val="Times New Roman"/>
        <family val="1"/>
      </rPr>
      <t>des assurances vie :</t>
    </r>
  </si>
  <si>
    <t>Autres provisions techniques</t>
  </si>
  <si>
    <t>Provisions Techniques</t>
  </si>
  <si>
    <t>Total des Affaires Directes</t>
  </si>
  <si>
    <t xml:space="preserve">1631, 1632 </t>
  </si>
  <si>
    <t>&amp; 1633</t>
  </si>
  <si>
    <t xml:space="preserve">1681, 1682, </t>
  </si>
  <si>
    <t>1683 &amp; 1684</t>
  </si>
  <si>
    <t>(en milliers de dirhams)</t>
  </si>
  <si>
    <t>Société :</t>
  </si>
  <si>
    <t>Exercice :</t>
  </si>
  <si>
    <t>ELEMENTS D'ACTIF</t>
  </si>
  <si>
    <t>2611  Terrains</t>
  </si>
  <si>
    <t>2612 Constructions</t>
  </si>
  <si>
    <t>2613 Parts et actions de sociétés immobilières</t>
  </si>
  <si>
    <t>2618 Autres placements immobiliers</t>
  </si>
  <si>
    <t>2619 Placements immobiliers en cours</t>
  </si>
  <si>
    <t>Total 261</t>
  </si>
  <si>
    <t>2621 Titres cotés</t>
  </si>
  <si>
    <t>2622 Titres non cotés</t>
  </si>
  <si>
    <t>2623 Titres hypothécaires (obligations)</t>
  </si>
  <si>
    <t>2624 Titres de créances négociables</t>
  </si>
  <si>
    <t>2625 Titres de créances échues</t>
  </si>
  <si>
    <t>Total 262</t>
  </si>
  <si>
    <t>2631 Titres de participation</t>
  </si>
  <si>
    <t>2632 Actions cotées</t>
  </si>
  <si>
    <t>2633 Actions non cotées</t>
  </si>
  <si>
    <t>2634 Actions et parts des OPCVM détenant exclusivement des titres à revenus fixes</t>
  </si>
  <si>
    <t xml:space="preserve">2635 Actions et parts des autres OPCVM </t>
  </si>
  <si>
    <t>2636 Parts des FPCT</t>
  </si>
  <si>
    <t>2638 Autres actions et parts sociales</t>
  </si>
  <si>
    <t>Total 263</t>
  </si>
  <si>
    <t>2641 Prêts en première hypothèque</t>
  </si>
  <si>
    <t>2643 Avances sur polices vie</t>
  </si>
  <si>
    <t>2644 Prêts nantis par des obligations</t>
  </si>
  <si>
    <t>2648 Autres prêts</t>
  </si>
  <si>
    <t>xxxxxxxxxx</t>
  </si>
  <si>
    <t>Total 264</t>
  </si>
  <si>
    <t>2651 Dépôts à terme</t>
  </si>
  <si>
    <t>2653 Actions et parts des OPCVM monétaires</t>
  </si>
  <si>
    <t>2658 Autres dépôts</t>
  </si>
  <si>
    <t xml:space="preserve"> Total 265 </t>
  </si>
  <si>
    <t>2661 Placements immobiliers</t>
  </si>
  <si>
    <t>2662 Obligations et bons</t>
  </si>
  <si>
    <t>2663 Actions et parts autres que les OPCVM</t>
  </si>
  <si>
    <t>2664 Actions et parts des OPCVM détenant exclusivement des titres à revenus fixes</t>
  </si>
  <si>
    <t>2665 Actions et parts des autres OPCVM</t>
  </si>
  <si>
    <t>2668 Autres placements</t>
  </si>
  <si>
    <t xml:space="preserve"> Total 266 </t>
  </si>
  <si>
    <t>2672 Valeurs remises aux cédants</t>
  </si>
  <si>
    <t>2675 Créances pour espèces remises aux cédants</t>
  </si>
  <si>
    <t xml:space="preserve"> Total 267 </t>
  </si>
  <si>
    <t>Total des affaires Directes</t>
  </si>
  <si>
    <t>D04- TABLEAU B : ELEMENTS D'ACTIFS (4)</t>
  </si>
  <si>
    <t>(1)     Il est établi un état pour le Maroc et un état pour l'ensemble des opérations</t>
  </si>
  <si>
    <t>Primes annuelles pures</t>
  </si>
  <si>
    <t>Provisions de capitaux ou rentes en cours</t>
  </si>
  <si>
    <t>Corrections relatives à l'échéance des primes pures</t>
  </si>
  <si>
    <t>Fractions non échues des primes pures</t>
  </si>
  <si>
    <t>Provisions mathématiques brutes de cessions</t>
  </si>
  <si>
    <t>Capitaux ou rentes cédés</t>
  </si>
  <si>
    <t>Primes pures cédées</t>
  </si>
  <si>
    <t>21- Accidents corporels – Maladie – maternité</t>
  </si>
  <si>
    <t>22- Accidents du travail et maladies professionnelles</t>
  </si>
  <si>
    <t>23- Véhicules terrestres à moteur</t>
  </si>
  <si>
    <t>24- Responsabilité Civile générale</t>
  </si>
  <si>
    <t>25- Incendie et éléments naturels</t>
  </si>
  <si>
    <t>26- Assurances des risques techniques</t>
  </si>
  <si>
    <t>27- Transport</t>
  </si>
  <si>
    <t>29- Assistance- crédit - caution</t>
  </si>
  <si>
    <t>D08 - TABLEAU 1 - ELEMENTS CONSTITUTIFS DE LA MARGE</t>
  </si>
  <si>
    <t xml:space="preserve">1°- Capital social versé ou fonds d’établissement constitué </t>
  </si>
  <si>
    <t>2°- Réserves de toute dénomination, réglementaires ou libres, ne correspondant pas aux engagements</t>
  </si>
  <si>
    <t>3°- Provision de capitalisation</t>
  </si>
  <si>
    <t>4° - Emprunt pour augmentation du fonds d'établissement</t>
  </si>
  <si>
    <t xml:space="preserve">5°- Bénéfices reportés </t>
  </si>
  <si>
    <t>A déduire :</t>
  </si>
  <si>
    <t>6°- Pertes cumulées (y compris, éventuellement, celle de l'exercice)</t>
  </si>
  <si>
    <t>7°- Immobilisations en non valeurs restant à amortir</t>
  </si>
  <si>
    <t>TABLEAU A - ASSURANCES DE GROUPE EN CAS DE DECES 
(Sous catégorie 131)</t>
  </si>
  <si>
    <t>h- Provision pour fluctuations de sinistralité constituée au 31 décembre de l'exercice ( e + f - g )</t>
  </si>
  <si>
    <t> Assurances des risques dus à des éléments naturels</t>
  </si>
  <si>
    <t>(4) un multiple de la moyenne des primes acquises au cours des cinq derniers exercices. Ce multiple est égal à cinq fois l'écart-type du ratio charge de sinistres à primes acquises déterminé sur une période d'observation d'au moins 10 ans.</t>
  </si>
  <si>
    <t xml:space="preserve"> ETAT D19
  PARTICIPATION DES ASSURES AUX BENEFICES 
(en milliers de dirhams )</t>
  </si>
  <si>
    <t>Charges techniques d’exploitation à déduire (4)</t>
  </si>
  <si>
    <t>(2) Les coefficients sont déterminés en rapportant les provisions mathématiques moyennes de chaque type au total des provisions mathématiques moyennes.</t>
  </si>
  <si>
    <t>(3)  Participation des assurés aux bénéfices de l'exercice non comprise.</t>
  </si>
  <si>
    <t xml:space="preserve">(4) La société portera dans cette rubrique le montant des charges techniques d'exploitation à déduire pour le calcul du résultat. Ce montant correspond à celui de la rubrique 4 à moins de clauses contractuelles contraires. </t>
  </si>
  <si>
    <r>
      <t xml:space="preserve">Exercice du 1er janvier     Au   31 décembre </t>
    </r>
    <r>
      <rPr>
        <sz val="10"/>
        <rFont val="Times New Roman"/>
        <family val="1"/>
      </rPr>
      <t xml:space="preserve">                                            en milliers de dirhams</t>
    </r>
  </si>
  <si>
    <t xml:space="preserve">Du 1er janvier     Au   31 décembre </t>
  </si>
  <si>
    <t xml:space="preserve">j - Montant à affecter à la provision pour fluctuations de sinistralité ( taux (3) * i ) </t>
  </si>
  <si>
    <t>n - Plafond de la provision pour fluctuations de sinistralité (4)</t>
  </si>
  <si>
    <t>(3) - 50%, en assurances accidents du travail et responsabilité civile des véhicules terrestres à moteur ;</t>
  </si>
  <si>
    <t xml:space="preserve">     - 75%,  en assurances crédit et en assurances des risques dus à des éléments naturels;</t>
  </si>
  <si>
    <t>(4) - 35% de la moyenne des primes émises au cours des cinq derniers exercices nettes de cessions en réassurance, en assurances accidents du travail et responsabilité civile des véhicules terrestres à moteur ;</t>
  </si>
  <si>
    <t xml:space="preserve">Provisions techniques à l'ouverture </t>
  </si>
  <si>
    <t xml:space="preserve">Provisions techniques à la clôture </t>
  </si>
  <si>
    <t>Provisions techniques moyennes : (1 +2)/2</t>
  </si>
  <si>
    <t>Résultat à répartir (1 – 2 – 3)</t>
  </si>
  <si>
    <t>8.2- A attribuer (16712) (1.2 – 2 -3 -4 -5)</t>
  </si>
  <si>
    <t>(7)</t>
  </si>
  <si>
    <t>Société : ……………………</t>
  </si>
  <si>
    <t>ETAT D 23bis: ETATS MENSUELS</t>
  </si>
  <si>
    <t>TABLEAU  I  :   FLUX MENSUELS</t>
  </si>
  <si>
    <t xml:space="preserve">  en milliers de dirhams</t>
  </si>
  <si>
    <t>Primes Emises nettes d'annulation</t>
  </si>
  <si>
    <t xml:space="preserve">Préstations </t>
  </si>
  <si>
    <t>Dont</t>
  </si>
  <si>
    <t>Nombre de polices en cours</t>
  </si>
  <si>
    <t>P.Emises Particuliers</t>
  </si>
  <si>
    <t>P.Emises Entreprises</t>
  </si>
  <si>
    <t>payées</t>
  </si>
  <si>
    <t>Rachats</t>
  </si>
  <si>
    <t xml:space="preserve">                 dont retraite</t>
  </si>
  <si>
    <t>R.C.résultant de l'emploi de véhicules fluviaux et maritimes</t>
  </si>
  <si>
    <t>Resp civile résultant de l'emploi de véhicules aériens</t>
  </si>
  <si>
    <t xml:space="preserve">Mois courant : </t>
  </si>
  <si>
    <t xml:space="preserve">                                                                                                                                           Du :             Au :                                                                                   </t>
  </si>
  <si>
    <t>D23bis: TABLEAU II - ENCOURS MENSUEL DES PLACEMENTS</t>
  </si>
  <si>
    <t>ENCOURS VIE (Yc CUC)</t>
  </si>
  <si>
    <t>ENCOURS GSR</t>
  </si>
  <si>
    <t>ENCOURS ACCEPTATIONS</t>
  </si>
  <si>
    <t>ENCOURS DES AFFECTATIONS LIBRES</t>
  </si>
  <si>
    <t>A la fin du mois courant</t>
  </si>
  <si>
    <t>Valeur d'inventaire</t>
  </si>
  <si>
    <t>Total Placements immobiliers</t>
  </si>
  <si>
    <t>Total  Obligations, bons et titres de créances négociables</t>
  </si>
  <si>
    <t>Autres organismes</t>
  </si>
  <si>
    <t xml:space="preserve">Obligations d'Etat ou garanties par l'Etat </t>
  </si>
  <si>
    <t xml:space="preserve">Obligations banques </t>
  </si>
  <si>
    <t>Obligations autres organismes</t>
  </si>
  <si>
    <t>Reste des oblig, bons et TCN</t>
  </si>
  <si>
    <t>Total Actions et parts sociales</t>
  </si>
  <si>
    <t>Actions cotées*</t>
  </si>
  <si>
    <t>Titres de partcipation</t>
  </si>
  <si>
    <t>dont: OPCVM actions</t>
  </si>
  <si>
    <t xml:space="preserve">          OPCVM contractuels</t>
  </si>
  <si>
    <t xml:space="preserve">          OPCVM diversifiés</t>
  </si>
  <si>
    <t>Reste des actions et parts sociales</t>
  </si>
  <si>
    <t>Total Prêts et effets assimilés</t>
  </si>
  <si>
    <t>Total Depôts en comptes indisponibles</t>
  </si>
  <si>
    <t>Total  Placements affectés aux contrats en unité de compte</t>
  </si>
  <si>
    <t>Total  Depôts auprès des cédantes</t>
  </si>
  <si>
    <t>Total  Autres placements</t>
  </si>
  <si>
    <t xml:space="preserve">* Le détail des actions cotées, par émetteur, doit être communiqué dans une feuille séparée </t>
  </si>
  <si>
    <t xml:space="preserve">Du :   Au :                                                                                                       </t>
  </si>
  <si>
    <t>ETAT D 23bis: ETATS MENSUELS DETAIL DES ACTIONS COTEES</t>
  </si>
  <si>
    <t xml:space="preserve">Du :   Au :                                                                                                            </t>
  </si>
  <si>
    <t>ETAT D16BIS      DETAIL DES RESULTATS TECHNIQUES DES REASSUREURS</t>
  </si>
  <si>
    <t>Primes cédées    (1)</t>
  </si>
  <si>
    <t>Déductions  (2)</t>
  </si>
  <si>
    <t>Sinistres payés  (3)</t>
  </si>
  <si>
    <t>Variation des provisions techniques à la charge des réassureurs (4)</t>
  </si>
  <si>
    <t>Charges de dépôts  (5)</t>
  </si>
  <si>
    <t>Participation aux bénéfices   (6)</t>
  </si>
  <si>
    <t>Résultat (*)              (1-2-3-4+5-6)</t>
  </si>
  <si>
    <t>-</t>
  </si>
  <si>
    <t>Total des réassureurs étrangers</t>
  </si>
  <si>
    <t>S.C.R.  (TRAITES)</t>
  </si>
  <si>
    <t>S.C.R.  (CESSION LEGALE)</t>
  </si>
  <si>
    <t>S.C.R.  (FACULTATIVES)</t>
  </si>
  <si>
    <t>AFRICA - RE</t>
  </si>
  <si>
    <t>Total des réassureurs locaux</t>
  </si>
  <si>
    <t>(*) -:en faveur de la société</t>
  </si>
  <si>
    <t xml:space="preserve">   +: en faveur des réassureurs,</t>
  </si>
  <si>
    <t xml:space="preserve">Réassurance pour compte commun * </t>
  </si>
  <si>
    <t>Réassureur :</t>
  </si>
  <si>
    <t xml:space="preserve">ETAT D26 bis
 COMPTE DES OPERATIONS DE REASSURANCE  </t>
  </si>
  <si>
    <t xml:space="preserve">débit </t>
  </si>
  <si>
    <t>crédit</t>
  </si>
  <si>
    <t xml:space="preserve"> Primes cédées</t>
  </si>
  <si>
    <t>Dépôt sinistres à l’ouverture</t>
  </si>
  <si>
    <t>Dépôt sinistres à la clôture</t>
  </si>
  <si>
    <t>(*) cet état doit être établi par réassureur bénéficiant de la réassurance pour compte commun</t>
  </si>
  <si>
    <t>exercice comptable :</t>
  </si>
  <si>
    <t>Nature de rétrocession :</t>
  </si>
  <si>
    <t>Traité n°:</t>
  </si>
  <si>
    <t>ou</t>
  </si>
  <si>
    <t>Facultative n°:</t>
  </si>
  <si>
    <t>Exercice de rétrocession:</t>
  </si>
  <si>
    <t>Forme de rétrocession :</t>
  </si>
  <si>
    <t xml:space="preserve">ETAT R04 </t>
  </si>
  <si>
    <t>COMPTE DES OPERATIONS DE RETROCESSION (1)</t>
  </si>
  <si>
    <t>(en milliers de dirhams )</t>
  </si>
  <si>
    <t>R04 : TABLEAU I</t>
  </si>
  <si>
    <t>Montants de l’exercice</t>
  </si>
  <si>
    <t>Montants cumulés des exercices précédents</t>
  </si>
  <si>
    <t>1- Primes rétrocédées</t>
  </si>
  <si>
    <t>2- Déductions de rétrocessions</t>
  </si>
  <si>
    <t xml:space="preserve">Solde : </t>
  </si>
  <si>
    <t>(2 + 4 + 5 +7 –1 – 3 – 6 –8)</t>
  </si>
  <si>
    <t>R04 : TABLEAU II</t>
  </si>
  <si>
    <t>Rétrocessionnaires</t>
  </si>
  <si>
    <t>Solde</t>
  </si>
  <si>
    <t>Participation au bénéfice (4)</t>
  </si>
  <si>
    <t xml:space="preserve">(1) Ce compte doit être établi par n° de traité ou de convention facultative. </t>
  </si>
  <si>
    <t xml:space="preserve">(2) A ne servir qu'en cas d'existence de dépôt au démarrage des traités (montant nul ou montant de dépôt initial) </t>
  </si>
  <si>
    <t>(3) Pour le total l'entreprise reprend le dépôt à la clôture colonne exercice</t>
  </si>
  <si>
    <t>(4) L'entreprise établit le compte de participation au bénéfice selon les conditions du traité.</t>
  </si>
  <si>
    <t>Société:</t>
  </si>
  <si>
    <t>ETAT R05</t>
  </si>
  <si>
    <t xml:space="preserve"> DEPOT DES PROVISIONS TECHNIQUES MISES </t>
  </si>
  <si>
    <t>A LA  CHARGE DES RETROCESSIONNAIRES</t>
  </si>
  <si>
    <t>R05 : TABLEAU I</t>
  </si>
  <si>
    <t>Provision pour sinistres à payer</t>
  </si>
  <si>
    <t>R05 : TABLEAU II</t>
  </si>
  <si>
    <t>Part des rétrocessionnaires dans les provisions techniques</t>
  </si>
  <si>
    <t>Montant des dépôts</t>
  </si>
  <si>
    <t>dépôts en valeurs</t>
  </si>
  <si>
    <t>ETAT D04</t>
  </si>
  <si>
    <t>DETAIL DES PLACEMENTS</t>
  </si>
  <si>
    <t>DEPOUILLEMENT DU BILAN PAR DOMAINE MONETAIRE</t>
  </si>
  <si>
    <t>ETAT D10</t>
  </si>
  <si>
    <t>ETAT D11</t>
  </si>
  <si>
    <t>ACCIDENTS DU TRAVAIL</t>
  </si>
  <si>
    <t>ETAT D12</t>
  </si>
  <si>
    <t>ASSURANCE RESPONSABILITE CIVILE DES VEHICULES TERRESTRES A MOTEUR - PRIMES ACQUISES, SINISTRES PAYES ET PROVISIONS POUR SINISTRES A PAYER</t>
  </si>
  <si>
    <t>ETAT D14</t>
  </si>
  <si>
    <t xml:space="preserve">DETAIL DE CERTAINES PROVISIONS TECHNIQUES </t>
  </si>
  <si>
    <t>ETAT D15</t>
  </si>
  <si>
    <t>DETAIL DES SOLDES DES INTERMEDIAIRES D’ASSURANCES</t>
  </si>
  <si>
    <t xml:space="preserve">ETAT D16 </t>
  </si>
  <si>
    <t>DETAIL DES SOLDES DES REASSUREURS</t>
  </si>
  <si>
    <t>ETAT D16 BIS</t>
  </si>
  <si>
    <t>DETAIL DES RESULTATS TECHNIQUES DES REASSUREURS</t>
  </si>
  <si>
    <t>ETAT D17</t>
  </si>
  <si>
    <t>DETAIL DES RESULTATS DE REASSURANCE</t>
  </si>
  <si>
    <t>PROVISIONS POUR FLUCTUATIONS DE SINISTRALITE</t>
  </si>
  <si>
    <t>ETAT D19</t>
  </si>
  <si>
    <t>PARTICIPATION DES ASSURES AUX BENEFICES</t>
  </si>
  <si>
    <t>STATISTIQUES DES OPERATIONS VIE</t>
  </si>
  <si>
    <t>ETAT D21</t>
  </si>
  <si>
    <t>DEPOTS ET AFFECTATIONS RELATIFS A LA COUVERTURE DES PROVISIONS TECHNIQUES</t>
  </si>
  <si>
    <t xml:space="preserve">ETAT D22 </t>
  </si>
  <si>
    <t>SITUATION FINANCIERE (BILAN &amp; CPC)</t>
  </si>
  <si>
    <t>ETAT D23</t>
  </si>
  <si>
    <t>ETATS TRIMESTRIELS (FLUX TRIMESTRIELS DES OPERATIONS &amp; ENCOURS TRIMESTRIEL DES PLACEMENTS)</t>
  </si>
  <si>
    <t>ETAT D23 BIS</t>
  </si>
  <si>
    <t>ETATS MENSUELS (FLUX MENSUELS DES OPERATIONS &amp; ENCOURS MENSUEL DES PLACEMENTS)</t>
  </si>
  <si>
    <t>REPARTITION DES AUTRES CHARGES TECHNIQUES D'EXPLOITATION</t>
  </si>
  <si>
    <t xml:space="preserve">ETAT D25 </t>
  </si>
  <si>
    <t xml:space="preserve">DETAIL DE LA PART DES REASSUREURS DANS LES PRIMES </t>
  </si>
  <si>
    <t>ETAT D26</t>
  </si>
  <si>
    <t>COMPTE DES OPERATIONS DE REASSURANCE</t>
  </si>
  <si>
    <t>COMPTE TECHNIQUE DE LA CESSION LEGALE</t>
  </si>
  <si>
    <t>ETAT D28</t>
  </si>
  <si>
    <t xml:space="preserve">DETAIL DE LA PART DES REASSUREURS DANS LES PROVISIONS TECHNIQUES </t>
  </si>
  <si>
    <t>DEPOTS EFFECTUES PAR LES REASSUREURS</t>
  </si>
  <si>
    <t>ETAT R01</t>
  </si>
  <si>
    <t xml:space="preserve">RECAPITULATION DES PRIMES PAR NATURE D'ACCEPTATION </t>
  </si>
  <si>
    <t xml:space="preserve">RESULTATS D' ACCEPTATION PAR CATEGORIE D'ASSURANCES </t>
  </si>
  <si>
    <t>RESULTATS D'ACCEPTATION PAR TRAITE</t>
  </si>
  <si>
    <t>DEPOT DES PROVISIONS TECHNIQUES MISES A LA  CHARGE DES RETROCESSIONNAIRES</t>
  </si>
  <si>
    <t>ETATS MODELES DU DOSSIER FINANCIER ET STATISTIQUE</t>
  </si>
  <si>
    <t>ETAT</t>
  </si>
  <si>
    <t>NOM DE L'ETAT</t>
  </si>
  <si>
    <t>MOUVEMENT DES POLICES AU COURS DE L'EXERCICE (NON VIE)</t>
  </si>
  <si>
    <t>ETAT D09</t>
  </si>
  <si>
    <t xml:space="preserve">ETAT D13 </t>
  </si>
  <si>
    <t>ETAT D18</t>
  </si>
  <si>
    <t>ETAT D20</t>
  </si>
  <si>
    <t>ETAT D24</t>
  </si>
  <si>
    <t>ETAT D27</t>
  </si>
  <si>
    <t>ETAT D29</t>
  </si>
  <si>
    <t xml:space="preserve">ETAT R02 </t>
  </si>
  <si>
    <t xml:space="preserve">ETAT R03 </t>
  </si>
  <si>
    <t>ETAT R04</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</si>
</sst>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
  </numFmts>
  <fonts count="61" x14ac:knownFonts="1">
    <font>
      <sz val="10"/>
      <name val="Arial"/>
    </font>
    <font>
      <sz val="10"/>
      <name val="Arial"/>
    </font>
    <font>
      <sz val="10"/>
      <name val="Times New Roman"/>
      <family val="1"/>
    </font>
    <font>
      <b/>
      <sz val="10"/>
      <name val="Times New Roman"/>
      <family val="1"/>
    </font>
    <font>
      <b/>
      <sz val="11"/>
      <name val="Times New Roman"/>
      <family val="1"/>
    </font>
    <font>
      <b/>
      <u/>
      <sz val="10"/>
      <name val="Times New Roman"/>
      <family val="1"/>
    </font>
    <font>
      <sz val="11"/>
      <name val="Times New Roman"/>
      <family val="1"/>
    </font>
    <font>
      <b/>
      <sz val="12"/>
      <name val="Times New Roman"/>
      <family val="1"/>
    </font>
    <font>
      <b/>
      <u/>
      <sz val="12"/>
      <name val="Times New Roman"/>
      <family val="1"/>
    </font>
    <font>
      <b/>
      <sz val="9"/>
      <name val="Times New Roman"/>
      <family val="1"/>
    </font>
    <font>
      <sz val="9"/>
      <name val="Times New Roman"/>
      <family val="1"/>
    </font>
    <font>
      <sz val="8"/>
      <name val="Times New Roman"/>
      <family val="1"/>
    </font>
    <font>
      <b/>
      <sz val="8"/>
      <name val="Times New Roman"/>
      <family val="1"/>
    </font>
    <font>
      <u/>
      <sz val="10"/>
      <color indexed="12"/>
      <name val="Arial"/>
    </font>
    <font>
      <sz val="8"/>
      <name val="Arial"/>
    </font>
    <font>
      <b/>
      <u/>
      <sz val="9"/>
      <name val="Times New Roman"/>
      <family val="1"/>
    </font>
    <font>
      <b/>
      <vertAlign val="superscript"/>
      <sz val="9"/>
      <name val="Times New Roman"/>
      <family val="1"/>
    </font>
    <font>
      <sz val="9"/>
      <name val="Arial"/>
    </font>
    <font>
      <sz val="9"/>
      <name val="CG Times"/>
    </font>
    <font>
      <sz val="10"/>
      <name val="Times"/>
      <family val="1"/>
    </font>
    <font>
      <b/>
      <sz val="10"/>
      <name val="Times"/>
      <family val="1"/>
    </font>
    <font>
      <b/>
      <u/>
      <sz val="10"/>
      <name val="Times"/>
      <family val="1"/>
    </font>
    <font>
      <b/>
      <sz val="9"/>
      <color indexed="8"/>
      <name val="Times New Roman"/>
      <family val="1"/>
    </font>
    <font>
      <sz val="8"/>
      <color indexed="8"/>
      <name val="Times New Roman"/>
      <family val="1"/>
    </font>
    <font>
      <sz val="9"/>
      <color indexed="8"/>
      <name val="Times New Roman"/>
      <family val="1"/>
    </font>
    <font>
      <b/>
      <sz val="8"/>
      <color indexed="8"/>
      <name val="Times New Roman"/>
      <family val="1"/>
    </font>
    <font>
      <b/>
      <sz val="10"/>
      <name val="Arial"/>
      <family val="2"/>
    </font>
    <font>
      <b/>
      <sz val="11"/>
      <color indexed="8"/>
      <name val="Times New Roman"/>
      <family val="1"/>
    </font>
    <font>
      <b/>
      <sz val="10"/>
      <name val="Times"/>
      <charset val="178"/>
    </font>
    <font>
      <b/>
      <sz val="10"/>
      <color indexed="10"/>
      <name val="Times New Roman"/>
      <family val="1"/>
    </font>
    <font>
      <b/>
      <sz val="10"/>
      <color indexed="12"/>
      <name val="Times New Roman"/>
      <family val="1"/>
    </font>
    <font>
      <vertAlign val="superscript"/>
      <sz val="9"/>
      <name val="Times New Roman"/>
      <family val="1"/>
    </font>
    <font>
      <sz val="11"/>
      <name val="Times New Roman"/>
      <family val="1"/>
      <charset val="178"/>
    </font>
    <font>
      <sz val="10"/>
      <color indexed="10"/>
      <name val="Times New Roman"/>
      <family val="1"/>
    </font>
    <font>
      <sz val="9"/>
      <color indexed="10"/>
      <name val="Times New Roman"/>
      <family val="1"/>
    </font>
    <font>
      <b/>
      <sz val="9"/>
      <color indexed="10"/>
      <name val="Times New Roman"/>
      <family val="1"/>
    </font>
    <font>
      <sz val="8"/>
      <color indexed="10"/>
      <name val="Times New Roman"/>
      <family val="1"/>
    </font>
    <font>
      <vertAlign val="superscript"/>
      <sz val="9"/>
      <color indexed="10"/>
      <name val="Times New Roman"/>
      <family val="1"/>
    </font>
    <font>
      <sz val="11"/>
      <color indexed="10"/>
      <name val="Times New Roman"/>
      <family val="1"/>
    </font>
    <font>
      <sz val="9"/>
      <color indexed="10"/>
      <name val="Arial"/>
    </font>
    <font>
      <sz val="10"/>
      <name val="MS Sans Serif"/>
    </font>
    <font>
      <b/>
      <sz val="12"/>
      <name val="Times"/>
    </font>
    <font>
      <sz val="10"/>
      <name val="Arial"/>
      <family val="2"/>
    </font>
    <font>
      <sz val="10"/>
      <color indexed="12"/>
      <name val="MS Sans Serif"/>
    </font>
    <font>
      <b/>
      <sz val="9"/>
      <name val="Verdana"/>
      <family val="2"/>
    </font>
    <font>
      <sz val="9"/>
      <name val="Verdana"/>
      <family val="2"/>
    </font>
    <font>
      <sz val="10"/>
      <color indexed="8"/>
      <name val="Arial"/>
      <family val="2"/>
    </font>
    <font>
      <sz val="8"/>
      <name val="Verdana"/>
      <family val="2"/>
    </font>
    <font>
      <sz val="9"/>
      <name val="Arial"/>
      <family val="2"/>
    </font>
    <font>
      <sz val="14"/>
      <color indexed="10"/>
      <name val="Times New Roman"/>
      <family val="1"/>
    </font>
    <font>
      <b/>
      <i/>
      <sz val="11"/>
      <name val="Times New Roman"/>
      <family val="1"/>
    </font>
    <font>
      <b/>
      <i/>
      <sz val="8"/>
      <name val="Times New Roman"/>
      <family val="1"/>
    </font>
    <font>
      <sz val="11"/>
      <name val="Tahoma"/>
      <family val="2"/>
    </font>
    <font>
      <sz val="11"/>
      <color theme="1"/>
      <name val="Calibri"/>
      <family val="2"/>
      <scheme val="minor"/>
    </font>
    <font>
      <b/>
      <sz val="12"/>
      <name val="Calibri"/>
      <family val="2"/>
      <scheme val="minor"/>
    </font>
    <font>
      <sz val="12"/>
      <name val="Calibri"/>
      <family val="2"/>
      <scheme val="minor"/>
    </font>
    <font>
      <sz val="10"/>
      <color rgb="FFFF0000"/>
      <name val="Arial"/>
      <family val="2"/>
    </font>
    <font>
      <u/>
      <sz val="10"/>
      <color indexed="12"/>
      <name val="Arial"/>
      <family val="2"/>
    </font>
    <font>
      <b/>
      <sz val="12"/>
      <color theme="0"/>
      <name val="Arial"/>
      <family val="2"/>
    </font>
    <font>
      <sz val="12"/>
      <name val="Arial"/>
      <family val="2"/>
    </font>
    <font>
      <b/>
      <sz val="12"/>
      <name val="Arial"/>
      <family val="2"/>
    </font>
  </fonts>
  <fills count="17">
    <fill>
      <patternFill patternType="none"/>
    </fill>
    <fill>
      <patternFill patternType="gray125"/>
    </fill>
    <fill>
      <patternFill patternType="solid">
        <fgColor indexed="22"/>
        <bgColor indexed="22"/>
      </patternFill>
    </fill>
    <fill>
      <patternFill patternType="solid">
        <fgColor indexed="22"/>
        <bgColor indexed="64"/>
      </patternFill>
    </fill>
    <fill>
      <patternFill patternType="solid">
        <fgColor indexed="9"/>
        <bgColor indexed="64"/>
      </patternFill>
    </fill>
    <fill>
      <patternFill patternType="solid">
        <fgColor indexed="51"/>
        <bgColor indexed="64"/>
      </patternFill>
    </fill>
    <fill>
      <patternFill patternType="solid">
        <fgColor indexed="23"/>
        <bgColor indexed="64"/>
      </patternFill>
    </fill>
    <fill>
      <patternFill patternType="solid">
        <fgColor indexed="44"/>
        <bgColor indexed="64"/>
      </patternFill>
    </fill>
    <fill>
      <patternFill patternType="solid">
        <fgColor indexed="55"/>
        <bgColor indexed="64"/>
      </patternFill>
    </fill>
    <fill>
      <patternFill patternType="solid">
        <fgColor indexed="13"/>
        <bgColor indexed="64"/>
      </patternFill>
    </fill>
    <fill>
      <patternFill patternType="darkGray">
        <bgColor indexed="22"/>
      </patternFill>
    </fill>
    <fill>
      <patternFill patternType="solid">
        <fgColor indexed="42"/>
        <bgColor indexed="64"/>
      </patternFill>
    </fill>
    <fill>
      <patternFill patternType="lightUp"/>
    </fill>
    <fill>
      <patternFill patternType="solid">
        <fgColor rgb="FFFFC000"/>
        <bgColor indexed="64"/>
      </patternFill>
    </fill>
    <fill>
      <patternFill patternType="solid">
        <fgColor theme="0" tint="-4.9989318521683403E-2"/>
        <bgColor indexed="64"/>
      </patternFill>
    </fill>
    <fill>
      <patternFill patternType="solid">
        <fgColor rgb="FF336699"/>
        <bgColor indexed="64"/>
      </patternFill>
    </fill>
    <fill>
      <patternFill patternType="solid">
        <fgColor theme="0" tint="-0.249977111117893"/>
        <bgColor indexed="64"/>
      </patternFill>
    </fill>
  </fills>
  <borders count="29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8"/>
      </left>
      <right style="thin">
        <color indexed="8"/>
      </right>
      <top style="thin">
        <color indexed="8"/>
      </top>
      <bottom/>
      <diagonal/>
    </border>
    <border>
      <left/>
      <right/>
      <top/>
      <bottom style="thin">
        <color indexed="8"/>
      </bottom>
      <diagonal/>
    </border>
    <border>
      <left style="thin">
        <color indexed="8"/>
      </left>
      <right style="thin">
        <color indexed="8"/>
      </right>
      <top/>
      <bottom/>
      <diagonal/>
    </border>
    <border>
      <left/>
      <right style="thin">
        <color indexed="8"/>
      </right>
      <top/>
      <bottom/>
      <diagonal/>
    </border>
    <border>
      <left style="thin">
        <color indexed="8"/>
      </left>
      <right style="thin">
        <color indexed="8"/>
      </right>
      <top/>
      <bottom style="thin">
        <color indexed="8"/>
      </bottom>
      <diagonal/>
    </border>
    <border>
      <left style="thin">
        <color indexed="64"/>
      </left>
      <right style="thin">
        <color indexed="8"/>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8"/>
      </bottom>
      <diagonal/>
    </border>
    <border>
      <left/>
      <right/>
      <top style="thin">
        <color indexed="64"/>
      </top>
      <bottom/>
      <diagonal/>
    </border>
    <border>
      <left style="double">
        <color indexed="8"/>
      </left>
      <right/>
      <top/>
      <bottom style="dotted">
        <color indexed="64"/>
      </bottom>
      <diagonal/>
    </border>
    <border>
      <left/>
      <right/>
      <top/>
      <bottom style="dotted">
        <color indexed="64"/>
      </bottom>
      <diagonal/>
    </border>
    <border>
      <left style="double">
        <color indexed="8"/>
      </left>
      <right/>
      <top/>
      <bottom/>
      <diagonal/>
    </border>
    <border>
      <left style="double">
        <color indexed="8"/>
      </left>
      <right/>
      <top style="dotted">
        <color indexed="64"/>
      </top>
      <bottom/>
      <diagonal/>
    </border>
    <border>
      <left/>
      <right/>
      <top style="dotted">
        <color indexed="64"/>
      </top>
      <bottom/>
      <diagonal/>
    </border>
    <border>
      <left style="double">
        <color indexed="64"/>
      </left>
      <right/>
      <top style="dotted">
        <color indexed="8"/>
      </top>
      <bottom style="double">
        <color indexed="8"/>
      </bottom>
      <diagonal/>
    </border>
    <border>
      <left style="double">
        <color indexed="64"/>
      </left>
      <right/>
      <top style="double">
        <color indexed="64"/>
      </top>
      <bottom/>
      <diagonal/>
    </border>
    <border>
      <left/>
      <right style="thick">
        <color indexed="8"/>
      </right>
      <top style="double">
        <color indexed="64"/>
      </top>
      <bottom/>
      <diagonal/>
    </border>
    <border>
      <left style="double">
        <color indexed="64"/>
      </left>
      <right/>
      <top/>
      <bottom style="medium">
        <color indexed="64"/>
      </bottom>
      <diagonal/>
    </border>
    <border>
      <left/>
      <right style="thick">
        <color indexed="8"/>
      </right>
      <top/>
      <bottom style="medium">
        <color indexed="64"/>
      </bottom>
      <diagonal/>
    </border>
    <border>
      <left style="double">
        <color indexed="64"/>
      </left>
      <right style="medium">
        <color indexed="64"/>
      </right>
      <top/>
      <bottom/>
      <diagonal/>
    </border>
    <border>
      <left style="double">
        <color indexed="64"/>
      </left>
      <right style="medium">
        <color indexed="64"/>
      </right>
      <top style="dotted">
        <color indexed="64"/>
      </top>
      <bottom style="dotted">
        <color indexed="64"/>
      </bottom>
      <diagonal/>
    </border>
    <border>
      <left/>
      <right style="medium">
        <color indexed="8"/>
      </right>
      <top style="dotted">
        <color indexed="64"/>
      </top>
      <bottom style="dotted">
        <color indexed="64"/>
      </bottom>
      <diagonal/>
    </border>
    <border>
      <left/>
      <right style="medium">
        <color indexed="8"/>
      </right>
      <top/>
      <bottom/>
      <diagonal/>
    </border>
    <border>
      <left style="double">
        <color indexed="64"/>
      </left>
      <right style="medium">
        <color indexed="64"/>
      </right>
      <top style="dotted">
        <color indexed="64"/>
      </top>
      <bottom/>
      <diagonal/>
    </border>
    <border>
      <left/>
      <right style="medium">
        <color indexed="8"/>
      </right>
      <top style="dotted">
        <color indexed="64"/>
      </top>
      <bottom/>
      <diagonal/>
    </border>
    <border>
      <left style="double">
        <color indexed="64"/>
      </left>
      <right style="medium">
        <color indexed="64"/>
      </right>
      <top/>
      <bottom style="dotted">
        <color indexed="64"/>
      </bottom>
      <diagonal/>
    </border>
    <border>
      <left/>
      <right style="medium">
        <color indexed="8"/>
      </right>
      <top/>
      <bottom style="dotted">
        <color indexed="64"/>
      </bottom>
      <diagonal/>
    </border>
    <border>
      <left/>
      <right/>
      <top style="dotted">
        <color indexed="64"/>
      </top>
      <bottom style="dotted">
        <color indexed="64"/>
      </bottom>
      <diagonal/>
    </border>
    <border>
      <left style="double">
        <color indexed="8"/>
      </left>
      <right/>
      <top style="double">
        <color indexed="64"/>
      </top>
      <bottom/>
      <diagonal/>
    </border>
    <border>
      <left/>
      <right/>
      <top style="double">
        <color indexed="64"/>
      </top>
      <bottom/>
      <diagonal/>
    </border>
    <border>
      <left style="double">
        <color indexed="8"/>
      </left>
      <right/>
      <top/>
      <bottom style="medium">
        <color indexed="64"/>
      </bottom>
      <diagonal/>
    </border>
    <border>
      <left/>
      <right/>
      <top/>
      <bottom style="medium">
        <color indexed="64"/>
      </bottom>
      <diagonal/>
    </border>
    <border>
      <left style="double">
        <color indexed="8"/>
      </left>
      <right style="medium">
        <color indexed="8"/>
      </right>
      <top/>
      <bottom/>
      <diagonal/>
    </border>
    <border>
      <left style="double">
        <color indexed="8"/>
      </left>
      <right style="medium">
        <color indexed="8"/>
      </right>
      <top style="dotted">
        <color indexed="64"/>
      </top>
      <bottom/>
      <diagonal/>
    </border>
    <border>
      <left style="double">
        <color indexed="8"/>
      </left>
      <right style="medium">
        <color indexed="8"/>
      </right>
      <top/>
      <bottom style="dotted">
        <color indexed="64"/>
      </bottom>
      <diagonal/>
    </border>
    <border>
      <left style="double">
        <color indexed="8"/>
      </left>
      <right style="medium">
        <color indexed="8"/>
      </right>
      <top style="dotted">
        <color indexed="64"/>
      </top>
      <bottom style="dotted">
        <color indexed="64"/>
      </bottom>
      <diagonal/>
    </border>
    <border>
      <left style="medium">
        <color indexed="8"/>
      </left>
      <right style="medium">
        <color indexed="8"/>
      </right>
      <top style="dotted">
        <color indexed="64"/>
      </top>
      <bottom style="dotted">
        <color indexed="8"/>
      </bottom>
      <diagonal/>
    </border>
    <border>
      <left style="double">
        <color indexed="64"/>
      </left>
      <right/>
      <top style="double">
        <color indexed="8"/>
      </top>
      <bottom/>
      <diagonal/>
    </border>
    <border>
      <left/>
      <right/>
      <top style="double">
        <color indexed="8"/>
      </top>
      <bottom/>
      <diagonal/>
    </border>
    <border>
      <left style="double">
        <color indexed="64"/>
      </left>
      <right/>
      <top style="medium">
        <color indexed="64"/>
      </top>
      <bottom style="medium">
        <color indexed="8"/>
      </bottom>
      <diagonal/>
    </border>
    <border>
      <left/>
      <right style="medium">
        <color indexed="64"/>
      </right>
      <top style="medium">
        <color indexed="64"/>
      </top>
      <bottom style="medium">
        <color indexed="8"/>
      </bottom>
      <diagonal/>
    </border>
    <border>
      <left style="medium">
        <color indexed="64"/>
      </left>
      <right style="medium">
        <color indexed="64"/>
      </right>
      <top style="medium">
        <color indexed="8"/>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medium">
        <color indexed="64"/>
      </bottom>
      <diagonal/>
    </border>
    <border>
      <left style="double">
        <color indexed="64"/>
      </left>
      <right/>
      <top style="medium">
        <color indexed="8"/>
      </top>
      <bottom style="double">
        <color indexed="8"/>
      </bottom>
      <diagonal/>
    </border>
    <border>
      <left/>
      <right/>
      <top/>
      <bottom style="double">
        <color indexed="8"/>
      </bottom>
      <diagonal/>
    </border>
    <border>
      <left style="double">
        <color indexed="64"/>
      </left>
      <right style="medium">
        <color indexed="8"/>
      </right>
      <top/>
      <bottom style="medium">
        <color indexed="64"/>
      </bottom>
      <diagonal/>
    </border>
    <border>
      <left style="double">
        <color indexed="64"/>
      </left>
      <right style="medium">
        <color indexed="8"/>
      </right>
      <top/>
      <bottom style="double">
        <color indexed="8"/>
      </bottom>
      <diagonal/>
    </border>
    <border>
      <left style="double">
        <color indexed="64"/>
      </left>
      <right/>
      <top style="dotted">
        <color indexed="64"/>
      </top>
      <bottom/>
      <diagonal/>
    </border>
    <border>
      <left style="double">
        <color indexed="64"/>
      </left>
      <right/>
      <top style="dotted">
        <color indexed="64"/>
      </top>
      <bottom style="dotted">
        <color indexed="64"/>
      </bottom>
      <diagonal/>
    </border>
    <border>
      <left style="double">
        <color indexed="64"/>
      </left>
      <right/>
      <top/>
      <bottom/>
      <diagonal/>
    </border>
    <border>
      <left style="double">
        <color indexed="64"/>
      </left>
      <right/>
      <top style="thick">
        <color indexed="64"/>
      </top>
      <bottom style="dotted">
        <color indexed="64"/>
      </bottom>
      <diagonal/>
    </border>
    <border>
      <left/>
      <right/>
      <top style="thick">
        <color indexed="64"/>
      </top>
      <bottom style="dotted">
        <color indexed="64"/>
      </bottom>
      <diagonal/>
    </border>
    <border>
      <left/>
      <right/>
      <top style="dotted">
        <color indexed="8"/>
      </top>
      <bottom style="double">
        <color indexed="8"/>
      </bottom>
      <diagonal/>
    </border>
    <border>
      <left style="double">
        <color indexed="64"/>
      </left>
      <right/>
      <top/>
      <bottom style="double">
        <color indexed="8"/>
      </bottom>
      <diagonal/>
    </border>
    <border>
      <left style="medium">
        <color indexed="8"/>
      </left>
      <right style="medium">
        <color indexed="8"/>
      </right>
      <top/>
      <bottom/>
      <diagonal/>
    </border>
    <border>
      <left/>
      <right style="double">
        <color indexed="8"/>
      </right>
      <top/>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style="double">
        <color indexed="8"/>
      </left>
      <right style="double">
        <color indexed="8"/>
      </right>
      <top style="medium">
        <color indexed="8"/>
      </top>
      <bottom style="medium">
        <color indexed="8"/>
      </bottom>
      <diagonal/>
    </border>
    <border>
      <left style="medium">
        <color indexed="8"/>
      </left>
      <right/>
      <top style="medium">
        <color indexed="8"/>
      </top>
      <bottom/>
      <diagonal/>
    </border>
    <border>
      <left style="double">
        <color indexed="8"/>
      </left>
      <right style="double">
        <color indexed="8"/>
      </right>
      <top/>
      <bottom style="dotted">
        <color indexed="8"/>
      </bottom>
      <diagonal/>
    </border>
    <border>
      <left style="medium">
        <color indexed="8"/>
      </left>
      <right style="medium">
        <color indexed="8"/>
      </right>
      <top style="dotted">
        <color indexed="8"/>
      </top>
      <bottom/>
      <diagonal/>
    </border>
    <border>
      <left/>
      <right style="medium">
        <color indexed="8"/>
      </right>
      <top style="dotted">
        <color indexed="8"/>
      </top>
      <bottom/>
      <diagonal/>
    </border>
    <border>
      <left/>
      <right/>
      <top style="dotted">
        <color indexed="8"/>
      </top>
      <bottom/>
      <diagonal/>
    </border>
    <border>
      <left style="double">
        <color indexed="8"/>
      </left>
      <right style="double">
        <color indexed="8"/>
      </right>
      <top style="dotted">
        <color indexed="8"/>
      </top>
      <bottom/>
      <diagonal/>
    </border>
    <border>
      <left style="medium">
        <color indexed="8"/>
      </left>
      <right style="medium">
        <color indexed="8"/>
      </right>
      <top style="dotted">
        <color indexed="8"/>
      </top>
      <bottom style="dotted">
        <color indexed="8"/>
      </bottom>
      <diagonal/>
    </border>
    <border>
      <left/>
      <right style="medium">
        <color indexed="8"/>
      </right>
      <top style="dotted">
        <color indexed="8"/>
      </top>
      <bottom style="dotted">
        <color indexed="8"/>
      </bottom>
      <diagonal/>
    </border>
    <border>
      <left style="double">
        <color indexed="8"/>
      </left>
      <right style="double">
        <color indexed="8"/>
      </right>
      <top style="dotted">
        <color indexed="8"/>
      </top>
      <bottom style="dotted">
        <color indexed="8"/>
      </bottom>
      <diagonal/>
    </border>
    <border>
      <left style="double">
        <color indexed="8"/>
      </left>
      <right style="double">
        <color indexed="8"/>
      </right>
      <top/>
      <bottom/>
      <diagonal/>
    </border>
    <border>
      <left style="medium">
        <color indexed="8"/>
      </left>
      <right style="medium">
        <color indexed="8"/>
      </right>
      <top style="medium">
        <color indexed="8"/>
      </top>
      <bottom/>
      <diagonal/>
    </border>
    <border>
      <left style="double">
        <color indexed="8"/>
      </left>
      <right style="double">
        <color indexed="8"/>
      </right>
      <top style="medium">
        <color indexed="8"/>
      </top>
      <bottom/>
      <diagonal/>
    </border>
    <border>
      <left style="medium">
        <color indexed="8"/>
      </left>
      <right style="medium">
        <color indexed="8"/>
      </right>
      <top style="dotted">
        <color indexed="64"/>
      </top>
      <bottom/>
      <diagonal/>
    </border>
    <border>
      <left style="double">
        <color indexed="8"/>
      </left>
      <right style="double">
        <color indexed="8"/>
      </right>
      <top style="dotted">
        <color indexed="64"/>
      </top>
      <bottom/>
      <diagonal/>
    </border>
    <border>
      <left style="medium">
        <color indexed="8"/>
      </left>
      <right style="medium">
        <color indexed="8"/>
      </right>
      <top style="dotted">
        <color indexed="64"/>
      </top>
      <bottom style="dotted">
        <color indexed="64"/>
      </bottom>
      <diagonal/>
    </border>
    <border>
      <left style="double">
        <color indexed="8"/>
      </left>
      <right style="double">
        <color indexed="8"/>
      </right>
      <top style="dotted">
        <color indexed="64"/>
      </top>
      <bottom style="dotted">
        <color indexed="64"/>
      </bottom>
      <diagonal/>
    </border>
    <border>
      <left style="medium">
        <color indexed="8"/>
      </left>
      <right style="medium">
        <color indexed="8"/>
      </right>
      <top/>
      <bottom style="dotted">
        <color indexed="64"/>
      </bottom>
      <diagonal/>
    </border>
    <border>
      <left style="double">
        <color indexed="8"/>
      </left>
      <right style="double">
        <color indexed="8"/>
      </right>
      <top/>
      <bottom style="dotted">
        <color indexed="64"/>
      </bottom>
      <diagonal/>
    </border>
    <border>
      <left/>
      <right style="medium">
        <color indexed="8"/>
      </right>
      <top style="medium">
        <color indexed="64"/>
      </top>
      <bottom/>
      <diagonal/>
    </border>
    <border>
      <left/>
      <right style="medium">
        <color indexed="64"/>
      </right>
      <top/>
      <bottom/>
      <diagonal/>
    </border>
    <border>
      <left style="double">
        <color indexed="8"/>
      </left>
      <right style="double">
        <color indexed="8"/>
      </right>
      <top style="dotted">
        <color indexed="64"/>
      </top>
      <bottom style="dotted">
        <color indexed="8"/>
      </bottom>
      <diagonal/>
    </border>
    <border>
      <left style="medium">
        <color indexed="64"/>
      </left>
      <right style="medium">
        <color indexed="64"/>
      </right>
      <top/>
      <bottom/>
      <diagonal/>
    </border>
    <border>
      <left/>
      <right style="medium">
        <color indexed="64"/>
      </right>
      <top/>
      <bottom style="medium">
        <color indexed="64"/>
      </bottom>
      <diagonal/>
    </border>
    <border>
      <left style="double">
        <color indexed="8"/>
      </left>
      <right style="double">
        <color indexed="8"/>
      </right>
      <top style="dotted">
        <color indexed="64"/>
      </top>
      <bottom style="medium">
        <color indexed="64"/>
      </bottom>
      <diagonal/>
    </border>
    <border>
      <left style="medium">
        <color indexed="8"/>
      </left>
      <right style="medium">
        <color indexed="8"/>
      </right>
      <top style="medium">
        <color indexed="64"/>
      </top>
      <bottom style="medium">
        <color indexed="64"/>
      </bottom>
      <diagonal/>
    </border>
    <border>
      <left/>
      <right style="medium">
        <color indexed="8"/>
      </right>
      <top style="medium">
        <color indexed="64"/>
      </top>
      <bottom style="medium">
        <color indexed="64"/>
      </bottom>
      <diagonal/>
    </border>
    <border>
      <left style="double">
        <color indexed="8"/>
      </left>
      <right style="double">
        <color indexed="8"/>
      </right>
      <top style="medium">
        <color indexed="64"/>
      </top>
      <bottom style="medium">
        <color indexed="64"/>
      </bottom>
      <diagonal/>
    </border>
    <border>
      <left style="medium">
        <color indexed="8"/>
      </left>
      <right/>
      <top style="medium">
        <color indexed="8"/>
      </top>
      <bottom style="medium">
        <color indexed="64"/>
      </bottom>
      <diagonal/>
    </border>
    <border>
      <left style="medium">
        <color indexed="8"/>
      </left>
      <right style="medium">
        <color indexed="8"/>
      </right>
      <top style="dotted">
        <color indexed="64"/>
      </top>
      <bottom style="medium">
        <color indexed="64"/>
      </bottom>
      <diagonal/>
    </border>
    <border>
      <left/>
      <right style="medium">
        <color indexed="8"/>
      </right>
      <top style="dotted">
        <color indexed="64"/>
      </top>
      <bottom style="medium">
        <color indexed="64"/>
      </bottom>
      <diagonal/>
    </border>
    <border>
      <left style="medium">
        <color indexed="8"/>
      </left>
      <right style="medium">
        <color indexed="8"/>
      </right>
      <top style="medium">
        <color indexed="8"/>
      </top>
      <bottom style="double">
        <color indexed="8"/>
      </bottom>
      <diagonal/>
    </border>
    <border>
      <left style="medium">
        <color indexed="8"/>
      </left>
      <right/>
      <top style="medium">
        <color indexed="8"/>
      </top>
      <bottom style="double">
        <color indexed="8"/>
      </bottom>
      <diagonal/>
    </border>
    <border>
      <left style="double">
        <color indexed="8"/>
      </left>
      <right style="double">
        <color indexed="8"/>
      </right>
      <top style="medium">
        <color indexed="8"/>
      </top>
      <bottom style="double">
        <color indexed="8"/>
      </bottom>
      <diagonal/>
    </border>
    <border>
      <left style="medium">
        <color indexed="8"/>
      </left>
      <right style="double">
        <color indexed="8"/>
      </right>
      <top style="double">
        <color indexed="8"/>
      </top>
      <bottom style="medium">
        <color indexed="8"/>
      </bottom>
      <diagonal/>
    </border>
    <border>
      <left style="medium">
        <color indexed="8"/>
      </left>
      <right style="double">
        <color indexed="8"/>
      </right>
      <top style="medium">
        <color indexed="8"/>
      </top>
      <bottom style="medium">
        <color indexed="8"/>
      </bottom>
      <diagonal/>
    </border>
    <border>
      <left style="medium">
        <color indexed="8"/>
      </left>
      <right style="double">
        <color indexed="8"/>
      </right>
      <top style="medium">
        <color indexed="8"/>
      </top>
      <bottom style="dotted">
        <color indexed="8"/>
      </bottom>
      <diagonal/>
    </border>
    <border>
      <left style="double">
        <color indexed="8"/>
      </left>
      <right style="double">
        <color indexed="8"/>
      </right>
      <top style="medium">
        <color indexed="8"/>
      </top>
      <bottom style="dotted">
        <color indexed="8"/>
      </bottom>
      <diagonal/>
    </border>
    <border>
      <left style="medium">
        <color indexed="8"/>
      </left>
      <right style="double">
        <color indexed="8"/>
      </right>
      <top/>
      <bottom style="dotted">
        <color indexed="64"/>
      </bottom>
      <diagonal/>
    </border>
    <border>
      <left style="medium">
        <color indexed="8"/>
      </left>
      <right style="double">
        <color indexed="8"/>
      </right>
      <top/>
      <bottom/>
      <diagonal/>
    </border>
    <border>
      <left style="medium">
        <color indexed="8"/>
      </left>
      <right style="double">
        <color indexed="8"/>
      </right>
      <top style="dotted">
        <color indexed="64"/>
      </top>
      <bottom style="dotted">
        <color indexed="64"/>
      </bottom>
      <diagonal/>
    </border>
    <border>
      <left style="medium">
        <color indexed="8"/>
      </left>
      <right style="double">
        <color indexed="8"/>
      </right>
      <top style="dotted">
        <color indexed="64"/>
      </top>
      <bottom/>
      <diagonal/>
    </border>
    <border>
      <left style="medium">
        <color indexed="8"/>
      </left>
      <right style="double">
        <color indexed="8"/>
      </right>
      <top style="dotted">
        <color indexed="8"/>
      </top>
      <bottom style="medium">
        <color indexed="8"/>
      </bottom>
      <diagonal/>
    </border>
    <border>
      <left style="double">
        <color indexed="8"/>
      </left>
      <right style="double">
        <color indexed="8"/>
      </right>
      <top style="dotted">
        <color indexed="8"/>
      </top>
      <bottom style="medium">
        <color indexed="8"/>
      </bottom>
      <diagonal/>
    </border>
    <border>
      <left style="medium">
        <color indexed="8"/>
      </left>
      <right style="double">
        <color indexed="8"/>
      </right>
      <top style="medium">
        <color indexed="64"/>
      </top>
      <bottom/>
      <diagonal/>
    </border>
    <border>
      <left style="double">
        <color indexed="8"/>
      </left>
      <right style="double">
        <color indexed="8"/>
      </right>
      <top style="medium">
        <color indexed="64"/>
      </top>
      <bottom/>
      <diagonal/>
    </border>
    <border>
      <left style="medium">
        <color indexed="8"/>
      </left>
      <right style="double">
        <color indexed="8"/>
      </right>
      <top style="dotted">
        <color indexed="64"/>
      </top>
      <bottom style="medium">
        <color indexed="64"/>
      </bottom>
      <diagonal/>
    </border>
    <border>
      <left style="medium">
        <color indexed="8"/>
      </left>
      <right style="double">
        <color indexed="8"/>
      </right>
      <top style="medium">
        <color indexed="64"/>
      </top>
      <bottom style="double">
        <color indexed="8"/>
      </bottom>
      <diagonal/>
    </border>
    <border>
      <left style="double">
        <color indexed="8"/>
      </left>
      <right style="double">
        <color indexed="8"/>
      </right>
      <top style="medium">
        <color indexed="64"/>
      </top>
      <bottom style="double">
        <color indexed="8"/>
      </bottom>
      <diagonal/>
    </border>
    <border>
      <left/>
      <right style="medium">
        <color indexed="8"/>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medium">
        <color indexed="8"/>
      </right>
      <top style="medium">
        <color indexed="8"/>
      </top>
      <bottom style="medium">
        <color indexed="64"/>
      </bottom>
      <diagonal/>
    </border>
    <border>
      <left style="medium">
        <color indexed="8"/>
      </left>
      <right style="medium">
        <color indexed="8"/>
      </right>
      <top style="medium">
        <color indexed="64"/>
      </top>
      <bottom style="dotted">
        <color indexed="8"/>
      </bottom>
      <diagonal/>
    </border>
    <border>
      <left style="medium">
        <color indexed="8"/>
      </left>
      <right/>
      <top/>
      <bottom style="dotted">
        <color indexed="64"/>
      </bottom>
      <diagonal/>
    </border>
    <border>
      <left style="medium">
        <color indexed="8"/>
      </left>
      <right/>
      <top/>
      <bottom/>
      <diagonal/>
    </border>
    <border>
      <left style="medium">
        <color indexed="8"/>
      </left>
      <right style="medium">
        <color indexed="8"/>
      </right>
      <top style="dotted">
        <color indexed="8"/>
      </top>
      <bottom style="medium">
        <color indexed="64"/>
      </bottom>
      <diagonal/>
    </border>
    <border>
      <left/>
      <right/>
      <top style="medium">
        <color indexed="64"/>
      </top>
      <bottom style="double">
        <color indexed="64"/>
      </bottom>
      <diagonal/>
    </border>
    <border>
      <left style="medium">
        <color indexed="8"/>
      </left>
      <right style="medium">
        <color indexed="8"/>
      </right>
      <top style="medium">
        <color indexed="64"/>
      </top>
      <bottom style="double">
        <color indexed="64"/>
      </bottom>
      <diagonal/>
    </border>
    <border>
      <left style="medium">
        <color indexed="8"/>
      </left>
      <right style="medium">
        <color indexed="8"/>
      </right>
      <top/>
      <bottom style="medium">
        <color indexed="64"/>
      </bottom>
      <diagonal/>
    </border>
    <border>
      <left style="medium">
        <color indexed="8"/>
      </left>
      <right/>
      <top style="medium">
        <color indexed="64"/>
      </top>
      <bottom style="medium">
        <color indexed="64"/>
      </bottom>
      <diagonal/>
    </border>
    <border>
      <left style="medium">
        <color indexed="8"/>
      </left>
      <right style="medium">
        <color indexed="8"/>
      </right>
      <top style="medium">
        <color indexed="64"/>
      </top>
      <bottom/>
      <diagonal/>
    </border>
    <border>
      <left/>
      <right/>
      <top style="medium">
        <color indexed="64"/>
      </top>
      <bottom/>
      <diagonal/>
    </border>
    <border>
      <left style="medium">
        <color indexed="8"/>
      </left>
      <right/>
      <top style="medium">
        <color indexed="64"/>
      </top>
      <bottom/>
      <diagonal/>
    </border>
    <border>
      <left style="medium">
        <color indexed="8"/>
      </left>
      <right/>
      <top style="dotted">
        <color indexed="64"/>
      </top>
      <bottom style="dotted">
        <color indexed="64"/>
      </bottom>
      <diagonal/>
    </border>
    <border>
      <left style="medium">
        <color indexed="8"/>
      </left>
      <right/>
      <top style="dotted">
        <color indexed="64"/>
      </top>
      <bottom/>
      <diagonal/>
    </border>
    <border>
      <left style="medium">
        <color indexed="8"/>
      </left>
      <right style="medium">
        <color indexed="8"/>
      </right>
      <top/>
      <bottom style="dotted">
        <color indexed="8"/>
      </bottom>
      <diagonal/>
    </border>
    <border>
      <left style="medium">
        <color indexed="8"/>
      </left>
      <right/>
      <top style="medium">
        <color indexed="64"/>
      </top>
      <bottom style="dotted">
        <color indexed="64"/>
      </bottom>
      <diagonal/>
    </border>
    <border>
      <left style="medium">
        <color indexed="8"/>
      </left>
      <right style="medium">
        <color indexed="8"/>
      </right>
      <top style="dotted">
        <color indexed="8"/>
      </top>
      <bottom style="medium">
        <color indexed="8"/>
      </bottom>
      <diagonal/>
    </border>
    <border>
      <left/>
      <right/>
      <top style="medium">
        <color indexed="8"/>
      </top>
      <bottom style="double">
        <color indexed="64"/>
      </bottom>
      <diagonal/>
    </border>
    <border>
      <left style="medium">
        <color indexed="8"/>
      </left>
      <right/>
      <top style="medium">
        <color indexed="8"/>
      </top>
      <bottom style="double">
        <color indexed="64"/>
      </bottom>
      <diagonal/>
    </border>
    <border>
      <left style="medium">
        <color indexed="64"/>
      </left>
      <right style="medium">
        <color indexed="64"/>
      </right>
      <top style="thick">
        <color indexed="8"/>
      </top>
      <bottom style="medium">
        <color indexed="64"/>
      </bottom>
      <diagonal/>
    </border>
    <border>
      <left/>
      <right/>
      <top style="thick">
        <color indexed="8"/>
      </top>
      <bottom style="medium">
        <color indexed="64"/>
      </bottom>
      <diagonal/>
    </border>
    <border>
      <left style="medium">
        <color indexed="64"/>
      </left>
      <right style="medium">
        <color indexed="64"/>
      </right>
      <top style="dotted">
        <color indexed="64"/>
      </top>
      <bottom/>
      <diagonal/>
    </border>
    <border>
      <left style="medium">
        <color indexed="64"/>
      </left>
      <right style="medium">
        <color indexed="64"/>
      </right>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double">
        <color indexed="8"/>
      </bottom>
      <diagonal/>
    </border>
    <border>
      <left/>
      <right style="double">
        <color indexed="64"/>
      </right>
      <top/>
      <bottom style="double">
        <color indexed="8"/>
      </bottom>
      <diagonal/>
    </border>
    <border>
      <left style="thin">
        <color indexed="8"/>
      </left>
      <right/>
      <top style="thin">
        <color indexed="64"/>
      </top>
      <bottom style="thin">
        <color indexed="64"/>
      </bottom>
      <diagonal/>
    </border>
    <border>
      <left style="medium">
        <color indexed="64"/>
      </left>
      <right/>
      <top style="double">
        <color indexed="64"/>
      </top>
      <bottom/>
      <diagonal/>
    </border>
    <border>
      <left style="medium">
        <color indexed="64"/>
      </left>
      <right/>
      <top style="dotted">
        <color indexed="64"/>
      </top>
      <bottom/>
      <diagonal/>
    </border>
    <border>
      <left style="medium">
        <color indexed="64"/>
      </left>
      <right/>
      <top style="medium">
        <color indexed="64"/>
      </top>
      <bottom/>
      <diagonal/>
    </border>
    <border>
      <left style="medium">
        <color indexed="64"/>
      </left>
      <right/>
      <top style="thick">
        <color indexed="64"/>
      </top>
      <bottom style="dotted">
        <color indexed="64"/>
      </bottom>
      <diagonal/>
    </border>
    <border>
      <left style="medium">
        <color indexed="64"/>
      </left>
      <right/>
      <top/>
      <bottom/>
      <diagonal/>
    </border>
    <border>
      <left style="double">
        <color indexed="64"/>
      </left>
      <right style="double">
        <color indexed="64"/>
      </right>
      <top style="double">
        <color indexed="64"/>
      </top>
      <bottom/>
      <diagonal/>
    </border>
    <border>
      <left style="double">
        <color indexed="64"/>
      </left>
      <right style="double">
        <color indexed="64"/>
      </right>
      <top style="dotted">
        <color indexed="64"/>
      </top>
      <bottom/>
      <diagonal/>
    </border>
    <border>
      <left style="double">
        <color indexed="64"/>
      </left>
      <right style="double">
        <color indexed="64"/>
      </right>
      <top style="medium">
        <color indexed="64"/>
      </top>
      <bottom/>
      <diagonal/>
    </border>
    <border>
      <left style="double">
        <color indexed="64"/>
      </left>
      <right style="double">
        <color indexed="64"/>
      </right>
      <top style="thick">
        <color indexed="64"/>
      </top>
      <bottom style="dotted">
        <color indexed="64"/>
      </bottom>
      <diagonal/>
    </border>
    <border>
      <left style="double">
        <color indexed="64"/>
      </left>
      <right style="double">
        <color indexed="64"/>
      </right>
      <top/>
      <bottom/>
      <diagonal/>
    </border>
    <border>
      <left style="double">
        <color indexed="64"/>
      </left>
      <right style="double">
        <color indexed="64"/>
      </right>
      <top/>
      <bottom style="double">
        <color indexed="8"/>
      </bottom>
      <diagonal/>
    </border>
    <border>
      <left style="medium">
        <color indexed="64"/>
      </left>
      <right/>
      <top style="medium">
        <color indexed="64"/>
      </top>
      <bottom style="double">
        <color indexed="8"/>
      </bottom>
      <diagonal/>
    </border>
    <border>
      <left style="double">
        <color indexed="64"/>
      </left>
      <right style="double">
        <color indexed="64"/>
      </right>
      <top style="medium">
        <color indexed="64"/>
      </top>
      <bottom style="double">
        <color indexed="8"/>
      </bottom>
      <diagonal/>
    </border>
    <border>
      <left style="medium">
        <color indexed="64"/>
      </left>
      <right/>
      <top/>
      <bottom style="medium">
        <color indexed="64"/>
      </bottom>
      <diagonal/>
    </border>
    <border>
      <left style="medium">
        <color indexed="64"/>
      </left>
      <right/>
      <top/>
      <bottom style="double">
        <color indexed="8"/>
      </bottom>
      <diagonal/>
    </border>
    <border>
      <left style="double">
        <color indexed="64"/>
      </left>
      <right style="double">
        <color indexed="64"/>
      </right>
      <top/>
      <bottom style="medium">
        <color indexed="64"/>
      </bottom>
      <diagonal/>
    </border>
    <border>
      <left style="medium">
        <color indexed="64"/>
      </left>
      <right/>
      <top style="double">
        <color indexed="8"/>
      </top>
      <bottom/>
      <diagonal/>
    </border>
    <border>
      <left style="medium">
        <color indexed="64"/>
      </left>
      <right/>
      <top style="thick">
        <color indexed="8"/>
      </top>
      <bottom/>
      <diagonal/>
    </border>
    <border>
      <left style="medium">
        <color indexed="64"/>
      </left>
      <right/>
      <top style="dotted">
        <color indexed="64"/>
      </top>
      <bottom style="dotted">
        <color indexed="64"/>
      </bottom>
      <diagonal/>
    </border>
    <border>
      <left style="medium">
        <color indexed="64"/>
      </left>
      <right/>
      <top/>
      <bottom style="dotted">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dotted">
        <color indexed="64"/>
      </bottom>
      <diagonal/>
    </border>
    <border>
      <left style="medium">
        <color indexed="64"/>
      </left>
      <right/>
      <top style="medium">
        <color indexed="64"/>
      </top>
      <bottom style="double">
        <color indexed="64"/>
      </bottom>
      <diagonal/>
    </border>
    <border>
      <left style="double">
        <color indexed="64"/>
      </left>
      <right style="double">
        <color indexed="64"/>
      </right>
      <top style="double">
        <color indexed="8"/>
      </top>
      <bottom/>
      <diagonal/>
    </border>
    <border>
      <left style="double">
        <color indexed="64"/>
      </left>
      <right style="double">
        <color indexed="64"/>
      </right>
      <top style="thick">
        <color indexed="8"/>
      </top>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bottom style="dotted">
        <color indexed="64"/>
      </bottom>
      <diagonal/>
    </border>
    <border>
      <left style="double">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dotted">
        <color indexed="64"/>
      </bottom>
      <diagonal/>
    </border>
    <border>
      <left style="double">
        <color indexed="64"/>
      </left>
      <right style="double">
        <color indexed="64"/>
      </right>
      <top style="medium">
        <color indexed="64"/>
      </top>
      <bottom style="double">
        <color indexed="64"/>
      </bottom>
      <diagonal/>
    </border>
    <border>
      <left style="double">
        <color indexed="64"/>
      </left>
      <right style="double">
        <color indexed="64"/>
      </right>
      <top style="double">
        <color indexed="64"/>
      </top>
      <bottom style="medium">
        <color indexed="64"/>
      </bottom>
      <diagonal/>
    </border>
    <border>
      <left style="double">
        <color indexed="64"/>
      </left>
      <right style="double">
        <color indexed="64"/>
      </right>
      <top style="medium">
        <color indexed="8"/>
      </top>
      <bottom style="medium">
        <color indexed="64"/>
      </bottom>
      <diagonal/>
    </border>
    <border>
      <left style="double">
        <color indexed="64"/>
      </left>
      <right style="double">
        <color indexed="64"/>
      </right>
      <top style="medium">
        <color indexed="8"/>
      </top>
      <bottom style="double">
        <color indexed="64"/>
      </bottom>
      <diagonal/>
    </border>
    <border>
      <left style="double">
        <color indexed="8"/>
      </left>
      <right style="double">
        <color indexed="8"/>
      </right>
      <top style="double">
        <color indexed="64"/>
      </top>
      <bottom style="medium">
        <color indexed="64"/>
      </bottom>
      <diagonal/>
    </border>
    <border>
      <left style="double">
        <color indexed="8"/>
      </left>
      <right style="double">
        <color indexed="64"/>
      </right>
      <top style="double">
        <color indexed="64"/>
      </top>
      <bottom style="medium">
        <color indexed="64"/>
      </bottom>
      <diagonal/>
    </border>
    <border>
      <left style="double">
        <color indexed="8"/>
      </left>
      <right style="double">
        <color indexed="8"/>
      </right>
      <top/>
      <bottom style="medium">
        <color indexed="64"/>
      </bottom>
      <diagonal/>
    </border>
    <border>
      <left style="double">
        <color indexed="8"/>
      </left>
      <right style="double">
        <color indexed="64"/>
      </right>
      <top/>
      <bottom style="medium">
        <color indexed="64"/>
      </bottom>
      <diagonal/>
    </border>
    <border>
      <left style="double">
        <color indexed="8"/>
      </left>
      <right style="double">
        <color indexed="64"/>
      </right>
      <top/>
      <bottom/>
      <diagonal/>
    </border>
    <border>
      <left style="double">
        <color indexed="8"/>
      </left>
      <right style="double">
        <color indexed="8"/>
      </right>
      <top style="medium">
        <color indexed="64"/>
      </top>
      <bottom style="dotted">
        <color indexed="64"/>
      </bottom>
      <diagonal/>
    </border>
    <border>
      <left style="double">
        <color indexed="8"/>
      </left>
      <right style="double">
        <color indexed="64"/>
      </right>
      <top style="medium">
        <color indexed="64"/>
      </top>
      <bottom style="dotted">
        <color indexed="64"/>
      </bottom>
      <diagonal/>
    </border>
    <border>
      <left style="double">
        <color indexed="8"/>
      </left>
      <right style="double">
        <color indexed="8"/>
      </right>
      <top style="medium">
        <color indexed="8"/>
      </top>
      <bottom style="medium">
        <color indexed="64"/>
      </bottom>
      <diagonal/>
    </border>
    <border>
      <left style="double">
        <color indexed="8"/>
      </left>
      <right style="double">
        <color indexed="64"/>
      </right>
      <top style="medium">
        <color indexed="8"/>
      </top>
      <bottom style="medium">
        <color indexed="64"/>
      </bottom>
      <diagonal/>
    </border>
    <border>
      <left style="double">
        <color indexed="8"/>
      </left>
      <right style="double">
        <color indexed="64"/>
      </right>
      <top style="medium">
        <color indexed="64"/>
      </top>
      <bottom/>
      <diagonal/>
    </border>
    <border>
      <left style="double">
        <color indexed="8"/>
      </left>
      <right style="double">
        <color indexed="64"/>
      </right>
      <top style="dotted">
        <color indexed="64"/>
      </top>
      <bottom/>
      <diagonal/>
    </border>
    <border>
      <left style="double">
        <color indexed="8"/>
      </left>
      <right style="double">
        <color indexed="64"/>
      </right>
      <top style="dotted">
        <color indexed="64"/>
      </top>
      <bottom style="dotted">
        <color indexed="64"/>
      </bottom>
      <diagonal/>
    </border>
    <border>
      <left style="double">
        <color indexed="8"/>
      </left>
      <right style="double">
        <color indexed="64"/>
      </right>
      <top/>
      <bottom style="dotted">
        <color indexed="64"/>
      </bottom>
      <diagonal/>
    </border>
    <border>
      <left style="double">
        <color indexed="8"/>
      </left>
      <right style="double">
        <color indexed="64"/>
      </right>
      <top style="dotted">
        <color indexed="64"/>
      </top>
      <bottom style="medium">
        <color indexed="64"/>
      </bottom>
      <diagonal/>
    </border>
    <border>
      <left style="double">
        <color indexed="8"/>
      </left>
      <right style="double">
        <color indexed="8"/>
      </right>
      <top/>
      <bottom style="double">
        <color indexed="64"/>
      </bottom>
      <diagonal/>
    </border>
    <border>
      <left style="double">
        <color indexed="8"/>
      </left>
      <right style="double">
        <color indexed="64"/>
      </right>
      <top/>
      <bottom style="double">
        <color indexed="64"/>
      </bottom>
      <diagonal/>
    </border>
    <border>
      <left style="double">
        <color indexed="64"/>
      </left>
      <right/>
      <top style="medium">
        <color indexed="8"/>
      </top>
      <bottom style="medium">
        <color indexed="8"/>
      </bottom>
      <diagonal/>
    </border>
    <border>
      <left/>
      <right style="medium">
        <color indexed="8"/>
      </right>
      <top style="medium">
        <color indexed="8"/>
      </top>
      <bottom style="medium">
        <color indexed="8"/>
      </bottom>
      <diagonal/>
    </border>
    <border>
      <left style="double">
        <color indexed="64"/>
      </left>
      <right/>
      <top style="medium">
        <color indexed="8"/>
      </top>
      <bottom style="dotted">
        <color indexed="8"/>
      </bottom>
      <diagonal/>
    </border>
    <border>
      <left/>
      <right style="medium">
        <color indexed="8"/>
      </right>
      <top style="medium">
        <color indexed="8"/>
      </top>
      <bottom style="dotted">
        <color indexed="8"/>
      </bottom>
      <diagonal/>
    </border>
    <border>
      <left style="double">
        <color indexed="64"/>
      </left>
      <right/>
      <top style="dotted">
        <color indexed="8"/>
      </top>
      <bottom style="dotted">
        <color indexed="8"/>
      </bottom>
      <diagonal/>
    </border>
    <border>
      <left style="double">
        <color indexed="64"/>
      </left>
      <right/>
      <top style="dotted">
        <color indexed="8"/>
      </top>
      <bottom style="medium">
        <color indexed="64"/>
      </bottom>
      <diagonal/>
    </border>
    <border>
      <left/>
      <right style="medium">
        <color indexed="8"/>
      </right>
      <top style="dotted">
        <color indexed="8"/>
      </top>
      <bottom style="medium">
        <color indexed="64"/>
      </bottom>
      <diagonal/>
    </border>
    <border>
      <left style="double">
        <color indexed="64"/>
      </left>
      <right/>
      <top style="medium">
        <color indexed="64"/>
      </top>
      <bottom style="dotted">
        <color indexed="8"/>
      </bottom>
      <diagonal/>
    </border>
    <border>
      <left/>
      <right style="medium">
        <color indexed="8"/>
      </right>
      <top style="medium">
        <color indexed="64"/>
      </top>
      <bottom style="dotted">
        <color indexed="8"/>
      </bottom>
      <diagonal/>
    </border>
    <border>
      <left style="double">
        <color indexed="64"/>
      </left>
      <right/>
      <top style="dotted">
        <color indexed="8"/>
      </top>
      <bottom style="medium">
        <color indexed="8"/>
      </bottom>
      <diagonal/>
    </border>
    <border>
      <left/>
      <right style="medium">
        <color indexed="8"/>
      </right>
      <top style="dotted">
        <color indexed="8"/>
      </top>
      <bottom style="medium">
        <color indexed="8"/>
      </bottom>
      <diagonal/>
    </border>
    <border>
      <left/>
      <right style="medium">
        <color indexed="64"/>
      </right>
      <top style="dotted">
        <color indexed="8"/>
      </top>
      <bottom style="dotted">
        <color indexed="8"/>
      </bottom>
      <diagonal/>
    </border>
    <border>
      <left/>
      <right style="medium">
        <color indexed="64"/>
      </right>
      <top style="dotted">
        <color indexed="8"/>
      </top>
      <bottom style="medium">
        <color indexed="64"/>
      </bottom>
      <diagonal/>
    </border>
    <border>
      <left style="double">
        <color indexed="64"/>
      </left>
      <right/>
      <top style="medium">
        <color indexed="64"/>
      </top>
      <bottom style="medium">
        <color indexed="64"/>
      </bottom>
      <diagonal/>
    </border>
    <border>
      <left/>
      <right style="medium">
        <color indexed="8"/>
      </right>
      <top style="medium">
        <color indexed="64"/>
      </top>
      <bottom style="medium">
        <color indexed="8"/>
      </bottom>
      <diagonal/>
    </border>
    <border>
      <left/>
      <right style="medium">
        <color indexed="8"/>
      </right>
      <top style="dotted">
        <color indexed="8"/>
      </top>
      <bottom style="double">
        <color indexed="8"/>
      </bottom>
      <diagonal/>
    </border>
    <border>
      <left style="double">
        <color indexed="8"/>
      </left>
      <right/>
      <top style="double">
        <color indexed="8"/>
      </top>
      <bottom style="medium">
        <color indexed="8"/>
      </bottom>
      <diagonal/>
    </border>
    <border>
      <left/>
      <right style="medium">
        <color indexed="8"/>
      </right>
      <top style="double">
        <color indexed="8"/>
      </top>
      <bottom style="medium">
        <color indexed="8"/>
      </bottom>
      <diagonal/>
    </border>
    <border>
      <left style="double">
        <color indexed="8"/>
      </left>
      <right/>
      <top style="medium">
        <color indexed="8"/>
      </top>
      <bottom style="dotted">
        <color indexed="64"/>
      </bottom>
      <diagonal/>
    </border>
    <border>
      <left/>
      <right style="medium">
        <color indexed="8"/>
      </right>
      <top style="medium">
        <color indexed="8"/>
      </top>
      <bottom style="dotted">
        <color indexed="64"/>
      </bottom>
      <diagonal/>
    </border>
    <border>
      <left style="double">
        <color indexed="8"/>
      </left>
      <right/>
      <top style="dotted">
        <color indexed="64"/>
      </top>
      <bottom style="dotted">
        <color indexed="64"/>
      </bottom>
      <diagonal/>
    </border>
    <border>
      <left style="double">
        <color indexed="8"/>
      </left>
      <right/>
      <top style="dotted">
        <color indexed="64"/>
      </top>
      <bottom style="medium">
        <color indexed="8"/>
      </bottom>
      <diagonal/>
    </border>
    <border>
      <left/>
      <right style="medium">
        <color indexed="8"/>
      </right>
      <top style="dotted">
        <color indexed="64"/>
      </top>
      <bottom style="medium">
        <color indexed="8"/>
      </bottom>
      <diagonal/>
    </border>
    <border>
      <left style="double">
        <color indexed="8"/>
      </left>
      <right/>
      <top style="medium">
        <color indexed="8"/>
      </top>
      <bottom style="medium">
        <color indexed="8"/>
      </bottom>
      <diagonal/>
    </border>
    <border>
      <left style="double">
        <color indexed="8"/>
      </left>
      <right/>
      <top style="dotted">
        <color indexed="64"/>
      </top>
      <bottom style="medium">
        <color indexed="64"/>
      </bottom>
      <diagonal/>
    </border>
    <border>
      <left style="double">
        <color indexed="8"/>
      </left>
      <right/>
      <top style="medium">
        <color indexed="64"/>
      </top>
      <bottom style="double">
        <color indexed="8"/>
      </bottom>
      <diagonal/>
    </border>
    <border>
      <left/>
      <right style="medium">
        <color indexed="8"/>
      </right>
      <top style="medium">
        <color indexed="64"/>
      </top>
      <bottom style="double">
        <color indexed="8"/>
      </bottom>
      <diagonal/>
    </border>
    <border>
      <left style="double">
        <color indexed="64"/>
      </left>
      <right/>
      <top/>
      <bottom style="medium">
        <color indexed="8"/>
      </bottom>
      <diagonal/>
    </border>
    <border>
      <left/>
      <right style="medium">
        <color indexed="8"/>
      </right>
      <top/>
      <bottom style="medium">
        <color indexed="8"/>
      </bottom>
      <diagonal/>
    </border>
    <border>
      <left style="medium">
        <color indexed="64"/>
      </left>
      <right style="medium">
        <color indexed="64"/>
      </right>
      <top style="double">
        <color indexed="64"/>
      </top>
      <bottom style="medium">
        <color indexed="64"/>
      </bottom>
      <diagonal/>
    </border>
    <border>
      <left style="medium">
        <color indexed="64"/>
      </left>
      <right style="double">
        <color indexed="64"/>
      </right>
      <top style="double">
        <color indexed="64"/>
      </top>
      <bottom style="medium">
        <color indexed="64"/>
      </bottom>
      <diagonal/>
    </border>
    <border>
      <left style="medium">
        <color indexed="8"/>
      </left>
      <right style="medium">
        <color indexed="8"/>
      </right>
      <top style="medium">
        <color indexed="64"/>
      </top>
      <bottom style="medium">
        <color indexed="8"/>
      </bottom>
      <diagonal/>
    </border>
    <border>
      <left style="medium">
        <color indexed="8"/>
      </left>
      <right style="double">
        <color indexed="64"/>
      </right>
      <top style="medium">
        <color indexed="64"/>
      </top>
      <bottom style="medium">
        <color indexed="8"/>
      </bottom>
      <diagonal/>
    </border>
    <border>
      <left style="medium">
        <color indexed="8"/>
      </left>
      <right style="double">
        <color indexed="64"/>
      </right>
      <top/>
      <bottom/>
      <diagonal/>
    </border>
    <border>
      <left style="medium">
        <color indexed="8"/>
      </left>
      <right style="double">
        <color indexed="64"/>
      </right>
      <top style="dotted">
        <color indexed="8"/>
      </top>
      <bottom/>
      <diagonal/>
    </border>
    <border>
      <left style="medium">
        <color indexed="8"/>
      </left>
      <right style="double">
        <color indexed="64"/>
      </right>
      <top style="dotted">
        <color indexed="8"/>
      </top>
      <bottom style="dotted">
        <color indexed="8"/>
      </bottom>
      <diagonal/>
    </border>
    <border>
      <left style="medium">
        <color indexed="8"/>
      </left>
      <right style="double">
        <color indexed="64"/>
      </right>
      <top style="medium">
        <color indexed="8"/>
      </top>
      <bottom/>
      <diagonal/>
    </border>
    <border>
      <left style="medium">
        <color indexed="8"/>
      </left>
      <right style="double">
        <color indexed="64"/>
      </right>
      <top style="dotted">
        <color indexed="64"/>
      </top>
      <bottom/>
      <diagonal/>
    </border>
    <border>
      <left style="medium">
        <color indexed="8"/>
      </left>
      <right style="double">
        <color indexed="64"/>
      </right>
      <top style="dotted">
        <color indexed="64"/>
      </top>
      <bottom style="dotted">
        <color indexed="64"/>
      </bottom>
      <diagonal/>
    </border>
    <border>
      <left style="medium">
        <color indexed="8"/>
      </left>
      <right style="double">
        <color indexed="64"/>
      </right>
      <top/>
      <bottom style="dotted">
        <color indexed="64"/>
      </bottom>
      <diagonal/>
    </border>
    <border>
      <left style="medium">
        <color indexed="8"/>
      </left>
      <right style="double">
        <color indexed="64"/>
      </right>
      <top style="medium">
        <color indexed="8"/>
      </top>
      <bottom style="medium">
        <color indexed="8"/>
      </bottom>
      <diagonal/>
    </border>
    <border>
      <left style="medium">
        <color indexed="64"/>
      </left>
      <right style="double">
        <color indexed="64"/>
      </right>
      <top style="dotted">
        <color indexed="64"/>
      </top>
      <bottom style="dotted">
        <color indexed="64"/>
      </bottom>
      <diagonal/>
    </border>
    <border>
      <left style="medium">
        <color indexed="64"/>
      </left>
      <right style="double">
        <color indexed="64"/>
      </right>
      <top/>
      <bottom/>
      <diagonal/>
    </border>
    <border>
      <left style="medium">
        <color indexed="64"/>
      </left>
      <right style="double">
        <color indexed="64"/>
      </right>
      <top style="dotted">
        <color indexed="64"/>
      </top>
      <bottom style="medium">
        <color indexed="64"/>
      </bottom>
      <diagonal/>
    </border>
    <border>
      <left style="medium">
        <color indexed="8"/>
      </left>
      <right style="double">
        <color indexed="64"/>
      </right>
      <top style="medium">
        <color indexed="64"/>
      </top>
      <bottom style="medium">
        <color indexed="64"/>
      </bottom>
      <diagonal/>
    </border>
    <border>
      <left style="medium">
        <color indexed="8"/>
      </left>
      <right style="double">
        <color indexed="64"/>
      </right>
      <top style="dotted">
        <color indexed="64"/>
      </top>
      <bottom style="medium">
        <color indexed="64"/>
      </bottom>
      <diagonal/>
    </border>
    <border>
      <left style="medium">
        <color indexed="8"/>
      </left>
      <right style="double">
        <color indexed="64"/>
      </right>
      <top style="medium">
        <color indexed="8"/>
      </top>
      <bottom style="double">
        <color indexed="8"/>
      </bottom>
      <diagonal/>
    </border>
    <border>
      <left/>
      <right style="double">
        <color indexed="64"/>
      </right>
      <top/>
      <bottom/>
      <diagonal/>
    </border>
    <border>
      <left style="medium">
        <color indexed="8"/>
      </left>
      <right style="double">
        <color indexed="64"/>
      </right>
      <top style="double">
        <color indexed="8"/>
      </top>
      <bottom style="medium">
        <color indexed="8"/>
      </bottom>
      <diagonal/>
    </border>
    <border>
      <left style="medium">
        <color indexed="8"/>
      </left>
      <right style="double">
        <color indexed="64"/>
      </right>
      <top style="medium">
        <color indexed="8"/>
      </top>
      <bottom style="dotted">
        <color indexed="8"/>
      </bottom>
      <diagonal/>
    </border>
    <border>
      <left style="medium">
        <color indexed="8"/>
      </left>
      <right style="double">
        <color indexed="64"/>
      </right>
      <top style="dotted">
        <color indexed="8"/>
      </top>
      <bottom style="medium">
        <color indexed="8"/>
      </bottom>
      <diagonal/>
    </border>
    <border>
      <left style="medium">
        <color indexed="8"/>
      </left>
      <right style="double">
        <color indexed="64"/>
      </right>
      <top style="medium">
        <color indexed="64"/>
      </top>
      <bottom/>
      <diagonal/>
    </border>
    <border>
      <left style="medium">
        <color indexed="8"/>
      </left>
      <right style="double">
        <color indexed="64"/>
      </right>
      <top style="medium">
        <color indexed="64"/>
      </top>
      <bottom style="double">
        <color indexed="8"/>
      </bottom>
      <diagonal/>
    </border>
    <border>
      <left style="thin">
        <color indexed="8"/>
      </left>
      <right style="thin">
        <color indexed="8"/>
      </right>
      <top style="thin">
        <color indexed="64"/>
      </top>
      <bottom style="thin">
        <color indexed="64"/>
      </bottom>
      <diagonal/>
    </border>
    <border>
      <left style="medium">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8"/>
      </right>
      <top style="thin">
        <color indexed="64"/>
      </top>
      <bottom/>
      <diagonal/>
    </border>
    <border>
      <left/>
      <right style="thin">
        <color indexed="8"/>
      </right>
      <top/>
      <bottom style="thin">
        <color indexed="64"/>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style="thin">
        <color indexed="64"/>
      </top>
      <bottom style="thin">
        <color indexed="64"/>
      </bottom>
      <diagonal/>
    </border>
    <border>
      <left/>
      <right style="medium">
        <color indexed="8"/>
      </right>
      <top style="double">
        <color indexed="8"/>
      </top>
      <bottom/>
      <diagonal/>
    </border>
    <border>
      <left style="medium">
        <color indexed="8"/>
      </left>
      <right/>
      <top style="double">
        <color indexed="8"/>
      </top>
      <bottom style="medium">
        <color indexed="8"/>
      </bottom>
      <diagonal/>
    </border>
    <border>
      <left/>
      <right/>
      <top style="double">
        <color indexed="8"/>
      </top>
      <bottom style="medium">
        <color indexed="8"/>
      </bottom>
      <diagonal/>
    </border>
    <border>
      <left/>
      <right style="double">
        <color indexed="8"/>
      </right>
      <top style="double">
        <color indexed="8"/>
      </top>
      <bottom style="medium">
        <color indexed="8"/>
      </bottom>
      <diagonal/>
    </border>
    <border>
      <left style="double">
        <color indexed="8"/>
      </left>
      <right style="double">
        <color indexed="8"/>
      </right>
      <top style="double">
        <color indexed="8"/>
      </top>
      <bottom/>
      <diagonal/>
    </border>
    <border>
      <left style="double">
        <color indexed="8"/>
      </left>
      <right style="double">
        <color indexed="8"/>
      </right>
      <top/>
      <bottom style="medium">
        <color indexed="8"/>
      </bottom>
      <diagonal/>
    </border>
    <border>
      <left style="double">
        <color indexed="64"/>
      </left>
      <right/>
      <top/>
      <bottom style="dotted">
        <color indexed="8"/>
      </bottom>
      <diagonal/>
    </border>
    <border>
      <left/>
      <right style="medium">
        <color indexed="8"/>
      </right>
      <top/>
      <bottom style="dotted">
        <color indexed="8"/>
      </bottom>
      <diagonal/>
    </border>
    <border>
      <left style="double">
        <color indexed="64"/>
      </left>
      <right/>
      <top style="dotted">
        <color indexed="8"/>
      </top>
      <bottom/>
      <diagonal/>
    </border>
    <border>
      <left style="thick">
        <color indexed="8"/>
      </left>
      <right/>
      <top style="double">
        <color indexed="64"/>
      </top>
      <bottom style="medium">
        <color indexed="64"/>
      </bottom>
      <diagonal/>
    </border>
    <border>
      <left/>
      <right/>
      <top style="double">
        <color indexed="64"/>
      </top>
      <bottom style="medium">
        <color indexed="64"/>
      </bottom>
      <diagonal/>
    </border>
    <border>
      <left style="double">
        <color indexed="64"/>
      </left>
      <right/>
      <top style="medium">
        <color indexed="64"/>
      </top>
      <bottom style="double">
        <color indexed="64"/>
      </bottom>
      <diagonal/>
    </border>
    <border>
      <left/>
      <right style="medium">
        <color indexed="8"/>
      </right>
      <top style="medium">
        <color indexed="64"/>
      </top>
      <bottom style="double">
        <color indexed="64"/>
      </bottom>
      <diagonal/>
    </border>
    <border>
      <left style="medium">
        <color indexed="8"/>
      </left>
      <right/>
      <top style="double">
        <color indexed="64"/>
      </top>
      <bottom style="medium">
        <color indexed="64"/>
      </bottom>
      <diagonal/>
    </border>
    <border>
      <left/>
      <right style="medium">
        <color indexed="64"/>
      </right>
      <top/>
      <bottom style="thick">
        <color indexed="8"/>
      </bottom>
      <diagonal/>
    </border>
    <border>
      <left/>
      <right/>
      <top/>
      <bottom style="double">
        <color indexed="64"/>
      </bottom>
      <diagonal/>
    </border>
    <border>
      <left/>
      <right style="medium">
        <color indexed="64"/>
      </right>
      <top style="double">
        <color indexed="8"/>
      </top>
      <bottom/>
      <diagonal/>
    </border>
    <border>
      <left style="double">
        <color indexed="64"/>
      </left>
      <right style="double">
        <color indexed="64"/>
      </right>
      <top/>
      <bottom style="thick">
        <color indexed="8"/>
      </bottom>
      <diagonal/>
    </border>
    <border>
      <left style="medium">
        <color indexed="64"/>
      </left>
      <right style="medium">
        <color indexed="64"/>
      </right>
      <top style="medium">
        <color indexed="8"/>
      </top>
      <bottom/>
      <diagonal/>
    </border>
    <border>
      <left style="medium">
        <color indexed="64"/>
      </left>
      <right style="medium">
        <color indexed="64"/>
      </right>
      <top/>
      <bottom style="thick">
        <color indexed="8"/>
      </bottom>
      <diagonal/>
    </border>
    <border>
      <left style="medium">
        <color indexed="64"/>
      </left>
      <right/>
      <top/>
      <bottom style="thick">
        <color indexed="8"/>
      </bottom>
      <diagonal/>
    </border>
    <border>
      <left style="medium">
        <color indexed="64"/>
      </left>
      <right/>
      <top style="double">
        <color indexed="8"/>
      </top>
      <bottom style="medium">
        <color indexed="8"/>
      </bottom>
      <diagonal/>
    </border>
    <border>
      <left/>
      <right style="medium">
        <color indexed="64"/>
      </right>
      <top style="double">
        <color indexed="8"/>
      </top>
      <bottom style="medium">
        <color indexed="8"/>
      </bottom>
      <diagonal/>
    </border>
    <border>
      <left style="double">
        <color indexed="64"/>
      </left>
      <right/>
      <top/>
      <bottom style="thick">
        <color indexed="8"/>
      </bottom>
      <diagonal/>
    </border>
    <border>
      <left style="thin">
        <color indexed="64"/>
      </left>
      <right style="thin">
        <color indexed="64"/>
      </right>
      <top/>
      <bottom style="thin">
        <color indexed="8"/>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dotted">
        <color auto="1"/>
      </top>
      <bottom style="dotted">
        <color auto="1"/>
      </bottom>
      <diagonal/>
    </border>
  </borders>
  <cellStyleXfs count="5">
    <xf numFmtId="0" fontId="0" fillId="0" borderId="0"/>
    <xf numFmtId="0" fontId="13" fillId="0" borderId="0" applyNumberFormat="0" applyFill="0" applyBorder="0" applyAlignment="0" applyProtection="0">
      <alignment vertical="top"/>
      <protection locked="0"/>
    </xf>
    <xf numFmtId="0" fontId="53" fillId="0" borderId="0"/>
    <xf numFmtId="0" fontId="46" fillId="0" borderId="0"/>
    <xf numFmtId="9" fontId="1" fillId="0" borderId="0" applyFont="0" applyFill="0" applyBorder="0" applyAlignment="0" applyProtection="0"/>
  </cellStyleXfs>
  <cellXfs count="1576">
    <xf numFmtId="0" fontId="0" fillId="0" borderId="0" xfId="0"/>
    <xf numFmtId="0" fontId="2" fillId="0" borderId="0" xfId="0" applyFont="1"/>
    <xf numFmtId="0" fontId="2" fillId="0" borderId="1" xfId="0" applyFont="1" applyBorder="1" applyAlignment="1">
      <alignment horizontal="center" vertical="top" wrapText="1"/>
    </xf>
    <xf numFmtId="0" fontId="3" fillId="0" borderId="0" xfId="0" applyFont="1"/>
    <xf numFmtId="0" fontId="10" fillId="0" borderId="0" xfId="0" applyFont="1"/>
    <xf numFmtId="0" fontId="10" fillId="0" borderId="0" xfId="0" applyFont="1" applyAlignment="1">
      <alignment horizontal="left" indent="2"/>
    </xf>
    <xf numFmtId="0" fontId="2" fillId="0" borderId="2" xfId="0" applyFont="1" applyBorder="1" applyAlignment="1">
      <alignment vertical="top" wrapText="1"/>
    </xf>
    <xf numFmtId="0" fontId="11" fillId="0" borderId="0" xfId="0" applyFont="1"/>
    <xf numFmtId="0" fontId="9" fillId="0" borderId="0" xfId="0" applyFont="1"/>
    <xf numFmtId="0" fontId="3" fillId="0" borderId="0" xfId="0" applyFont="1" applyAlignment="1">
      <alignment horizontal="left"/>
    </xf>
    <xf numFmtId="0" fontId="3" fillId="0" borderId="3" xfId="0" applyFont="1" applyBorder="1" applyAlignment="1">
      <alignment horizontal="center" vertical="top" wrapText="1"/>
    </xf>
    <xf numFmtId="0" fontId="2" fillId="0" borderId="0" xfId="0" applyFont="1" applyAlignment="1">
      <alignment horizontal="left" indent="6"/>
    </xf>
    <xf numFmtId="0" fontId="3" fillId="0" borderId="4"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vertical="center"/>
    </xf>
    <xf numFmtId="0" fontId="3" fillId="0" borderId="0" xfId="0" applyFont="1" applyAlignment="1">
      <alignment vertical="center"/>
    </xf>
    <xf numFmtId="0" fontId="2" fillId="0" borderId="3" xfId="0" applyFont="1" applyBorder="1"/>
    <xf numFmtId="0" fontId="3" fillId="0" borderId="1" xfId="0" applyFont="1" applyBorder="1" applyAlignment="1">
      <alignment horizontal="center" vertical="center" wrapText="1"/>
    </xf>
    <xf numFmtId="0" fontId="2" fillId="0" borderId="3" xfId="0" applyFont="1" applyBorder="1" applyAlignment="1">
      <alignment horizontal="center" vertical="center" wrapText="1"/>
    </xf>
    <xf numFmtId="0" fontId="3" fillId="0" borderId="5" xfId="0" applyFont="1" applyBorder="1" applyAlignment="1">
      <alignment vertical="center" wrapText="1"/>
    </xf>
    <xf numFmtId="0" fontId="2" fillId="0" borderId="5" xfId="0" applyFont="1" applyBorder="1" applyAlignment="1">
      <alignment horizontal="center" vertical="center" wrapText="1"/>
    </xf>
    <xf numFmtId="0" fontId="3" fillId="0" borderId="3" xfId="0" applyFont="1" applyBorder="1" applyAlignment="1">
      <alignment horizontal="center" vertical="center" wrapText="1"/>
    </xf>
    <xf numFmtId="0" fontId="2" fillId="0" borderId="5" xfId="0" applyFont="1" applyBorder="1" applyAlignment="1">
      <alignment vertical="center" wrapText="1"/>
    </xf>
    <xf numFmtId="0" fontId="3" fillId="2" borderId="5"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2" borderId="4" xfId="0" applyFont="1" applyFill="1" applyBorder="1" applyAlignment="1">
      <alignment horizontal="center" vertical="center" wrapText="1"/>
    </xf>
    <xf numFmtId="0" fontId="3" fillId="0" borderId="6" xfId="0" applyFont="1" applyBorder="1" applyAlignment="1">
      <alignment vertical="center" wrapText="1"/>
    </xf>
    <xf numFmtId="0" fontId="2" fillId="0" borderId="6" xfId="0" applyFont="1" applyBorder="1" applyAlignment="1">
      <alignment vertical="center" wrapText="1"/>
    </xf>
    <xf numFmtId="0" fontId="3" fillId="0" borderId="6" xfId="0" applyFont="1" applyBorder="1" applyAlignment="1">
      <alignment horizontal="left" vertical="center" wrapText="1"/>
    </xf>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1" xfId="0" applyFont="1" applyFill="1" applyBorder="1" applyAlignment="1">
      <alignment horizontal="left" vertical="center" wrapText="1" indent="1"/>
    </xf>
    <xf numFmtId="0" fontId="3" fillId="3" borderId="1" xfId="0" applyFont="1" applyFill="1" applyBorder="1" applyAlignment="1">
      <alignment vertical="center" wrapText="1"/>
    </xf>
    <xf numFmtId="0" fontId="3" fillId="0" borderId="1" xfId="0" applyFont="1" applyBorder="1" applyAlignment="1">
      <alignment horizontal="left" vertical="center" wrapText="1" indent="1"/>
    </xf>
    <xf numFmtId="0" fontId="3" fillId="0" borderId="1" xfId="0" applyFont="1" applyBorder="1" applyAlignment="1">
      <alignment vertical="center" wrapText="1"/>
    </xf>
    <xf numFmtId="0" fontId="2" fillId="0" borderId="2" xfId="0" applyFont="1" applyBorder="1" applyAlignment="1">
      <alignment horizontal="left" vertical="center" wrapText="1" indent="1"/>
    </xf>
    <xf numFmtId="0" fontId="2" fillId="0" borderId="3" xfId="0" applyFont="1" applyBorder="1" applyAlignment="1">
      <alignment horizontal="left" vertical="center" wrapText="1" indent="1"/>
    </xf>
    <xf numFmtId="0" fontId="2" fillId="0" borderId="2" xfId="0" applyFont="1" applyBorder="1" applyAlignment="1">
      <alignment vertical="center" wrapText="1"/>
    </xf>
    <xf numFmtId="0" fontId="3" fillId="0" borderId="2" xfId="0" applyFont="1" applyBorder="1" applyAlignment="1">
      <alignment vertical="center" wrapText="1"/>
    </xf>
    <xf numFmtId="0" fontId="2" fillId="0" borderId="2" xfId="0" applyFont="1" applyBorder="1" applyAlignment="1">
      <alignment horizontal="left" vertical="top" wrapText="1" indent="1"/>
    </xf>
    <xf numFmtId="0" fontId="2" fillId="0" borderId="0" xfId="0" applyFont="1" applyBorder="1"/>
    <xf numFmtId="0" fontId="3" fillId="0" borderId="8" xfId="0" applyFont="1" applyBorder="1" applyAlignment="1">
      <alignment horizontal="center" vertical="center" wrapText="1"/>
    </xf>
    <xf numFmtId="0" fontId="3" fillId="0" borderId="5" xfId="0" applyFont="1" applyBorder="1" applyAlignment="1">
      <alignment horizontal="center" vertical="center" wrapText="1"/>
    </xf>
    <xf numFmtId="0" fontId="2" fillId="0" borderId="1" xfId="0" applyFont="1" applyBorder="1" applyAlignment="1">
      <alignment vertical="center" wrapText="1"/>
    </xf>
    <xf numFmtId="49" fontId="2" fillId="0" borderId="0" xfId="0" applyNumberFormat="1" applyFont="1" applyBorder="1" applyAlignment="1">
      <alignment horizontal="center" vertical="center"/>
    </xf>
    <xf numFmtId="0" fontId="2" fillId="0" borderId="8" xfId="0" applyFont="1" applyBorder="1" applyAlignment="1">
      <alignment vertical="center" wrapText="1"/>
    </xf>
    <xf numFmtId="0" fontId="10" fillId="0" borderId="2" xfId="0" applyFont="1" applyBorder="1" applyAlignment="1">
      <alignment vertical="top" wrapText="1"/>
    </xf>
    <xf numFmtId="0" fontId="3" fillId="0" borderId="9" xfId="0" applyFont="1" applyBorder="1" applyAlignment="1">
      <alignment horizontal="center" vertical="center" wrapText="1"/>
    </xf>
    <xf numFmtId="0" fontId="2" fillId="0" borderId="0" xfId="0" applyFont="1" applyAlignment="1"/>
    <xf numFmtId="0" fontId="3" fillId="0" borderId="0" xfId="0" applyFont="1" applyAlignment="1">
      <alignment horizontal="center" vertical="center"/>
    </xf>
    <xf numFmtId="0" fontId="10" fillId="0" borderId="2" xfId="0" applyFont="1" applyBorder="1" applyAlignment="1">
      <alignment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10" fillId="0" borderId="3" xfId="0" applyFont="1" applyBorder="1" applyAlignment="1">
      <alignment vertical="center" wrapText="1"/>
    </xf>
    <xf numFmtId="0" fontId="9" fillId="0" borderId="3" xfId="0" applyFont="1" applyBorder="1" applyAlignment="1">
      <alignment horizontal="center" vertical="center" wrapText="1"/>
    </xf>
    <xf numFmtId="0" fontId="10" fillId="0" borderId="9" xfId="0" applyFont="1" applyBorder="1" applyAlignment="1">
      <alignment horizontal="center" vertical="center" wrapText="1"/>
    </xf>
    <xf numFmtId="0" fontId="9" fillId="0" borderId="5" xfId="0" applyFont="1" applyBorder="1" applyAlignment="1">
      <alignment horizontal="center" vertical="center" wrapText="1"/>
    </xf>
    <xf numFmtId="0" fontId="9"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3" borderId="5"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3" borderId="10" xfId="0" applyFont="1" applyFill="1" applyBorder="1" applyAlignment="1">
      <alignment horizontal="center" vertical="center" wrapText="1"/>
    </xf>
    <xf numFmtId="0" fontId="9" fillId="0" borderId="0" xfId="0" applyFont="1" applyAlignment="1">
      <alignment horizontal="center" vertical="center" wrapText="1"/>
    </xf>
    <xf numFmtId="0" fontId="9" fillId="0" borderId="1" xfId="0" applyFont="1" applyBorder="1" applyAlignment="1">
      <alignment horizontal="center" vertical="center" wrapText="1"/>
    </xf>
    <xf numFmtId="0" fontId="10" fillId="0" borderId="0" xfId="0" applyFont="1" applyAlignment="1">
      <alignment vertical="center"/>
    </xf>
    <xf numFmtId="0" fontId="10" fillId="0" borderId="5" xfId="0" applyFont="1" applyBorder="1" applyAlignment="1">
      <alignment vertical="center" wrapText="1"/>
    </xf>
    <xf numFmtId="0" fontId="10" fillId="0" borderId="0" xfId="0" applyFont="1" applyAlignment="1">
      <alignment vertical="center" wrapText="1"/>
    </xf>
    <xf numFmtId="0" fontId="10" fillId="0" borderId="0" xfId="0" applyFont="1" applyAlignment="1">
      <alignment horizontal="left" vertical="center"/>
    </xf>
    <xf numFmtId="0" fontId="3" fillId="0" borderId="2" xfId="0" applyFont="1" applyBorder="1" applyAlignment="1">
      <alignment horizontal="center" vertical="center" wrapText="1"/>
    </xf>
    <xf numFmtId="0" fontId="10" fillId="0" borderId="8" xfId="0" applyFont="1" applyBorder="1" applyAlignment="1">
      <alignment vertical="center" wrapText="1"/>
    </xf>
    <xf numFmtId="0" fontId="10" fillId="0" borderId="0" xfId="0" applyFont="1" applyAlignment="1">
      <alignment horizontal="center" vertical="center"/>
    </xf>
    <xf numFmtId="0" fontId="10" fillId="0" borderId="1" xfId="0" applyFont="1" applyBorder="1" applyAlignment="1">
      <alignment horizontal="center" vertical="center" wrapText="1"/>
    </xf>
    <xf numFmtId="0" fontId="4" fillId="0" borderId="0" xfId="0" applyFont="1"/>
    <xf numFmtId="0" fontId="2" fillId="0" borderId="11" xfId="0" applyFont="1" applyBorder="1" applyAlignment="1">
      <alignment horizontal="left" vertical="center"/>
    </xf>
    <xf numFmtId="0" fontId="5" fillId="0" borderId="11" xfId="0" applyFont="1" applyBorder="1" applyAlignment="1">
      <alignment horizontal="left" vertical="center"/>
    </xf>
    <xf numFmtId="0" fontId="2" fillId="0" borderId="12" xfId="0" applyFont="1" applyBorder="1" applyAlignment="1">
      <alignment horizontal="left" vertical="center"/>
    </xf>
    <xf numFmtId="0" fontId="2" fillId="0" borderId="0" xfId="0" applyFont="1" applyAlignment="1">
      <alignment horizontal="justify"/>
    </xf>
    <xf numFmtId="0" fontId="10" fillId="0" borderId="0" xfId="0" applyFont="1" applyAlignment="1">
      <alignment horizontal="justify"/>
    </xf>
    <xf numFmtId="0" fontId="3" fillId="0" borderId="10" xfId="0" applyFont="1" applyBorder="1" applyAlignment="1">
      <alignment horizontal="center" vertical="center" wrapText="1"/>
    </xf>
    <xf numFmtId="0" fontId="11" fillId="0" borderId="0" xfId="0" applyFont="1" applyAlignment="1">
      <alignment horizontal="left" vertical="center" indent="4"/>
    </xf>
    <xf numFmtId="0" fontId="3" fillId="0" borderId="0" xfId="0" applyFont="1" applyBorder="1" applyAlignment="1">
      <alignment horizontal="center" vertical="center"/>
    </xf>
    <xf numFmtId="0" fontId="2" fillId="0" borderId="0" xfId="0" applyFont="1" applyBorder="1" applyAlignment="1">
      <alignment vertical="center" wrapText="1"/>
    </xf>
    <xf numFmtId="0" fontId="3" fillId="0" borderId="0" xfId="0" applyFont="1" applyAlignment="1">
      <alignment horizontal="center" wrapText="1"/>
    </xf>
    <xf numFmtId="0" fontId="10" fillId="0" borderId="6" xfId="0" applyFont="1" applyBorder="1" applyAlignment="1">
      <alignment horizontal="center" vertical="center" wrapText="1"/>
    </xf>
    <xf numFmtId="0" fontId="14" fillId="0" borderId="0" xfId="0" applyFont="1"/>
    <xf numFmtId="0" fontId="15" fillId="0" borderId="0" xfId="0" applyFont="1" applyAlignment="1">
      <alignment horizontal="center"/>
    </xf>
    <xf numFmtId="0" fontId="10" fillId="0" borderId="3" xfId="0" applyFont="1" applyBorder="1" applyAlignment="1">
      <alignment horizontal="justify" vertical="center" wrapText="1"/>
    </xf>
    <xf numFmtId="0" fontId="9" fillId="0" borderId="3" xfId="0" applyFont="1" applyBorder="1" applyAlignment="1">
      <alignment vertical="center" wrapText="1"/>
    </xf>
    <xf numFmtId="0" fontId="10" fillId="0" borderId="2" xfId="0" applyFont="1" applyBorder="1" applyAlignment="1">
      <alignment horizontal="justify" vertical="center" wrapText="1"/>
    </xf>
    <xf numFmtId="0" fontId="9" fillId="0" borderId="3" xfId="0" applyFont="1" applyBorder="1" applyAlignment="1">
      <alignment horizontal="justify" vertical="center" wrapText="1"/>
    </xf>
    <xf numFmtId="0" fontId="9" fillId="3" borderId="3" xfId="0" applyFont="1" applyFill="1" applyBorder="1" applyAlignment="1">
      <alignment horizontal="center" vertical="center"/>
    </xf>
    <xf numFmtId="0" fontId="10" fillId="0" borderId="8" xfId="0" applyFont="1" applyBorder="1" applyAlignment="1">
      <alignment horizontal="justify" vertical="center" wrapText="1"/>
    </xf>
    <xf numFmtId="0" fontId="9" fillId="3" borderId="3" xfId="0" applyFont="1" applyFill="1" applyBorder="1" applyAlignment="1">
      <alignment horizontal="center" vertical="center" wrapText="1"/>
    </xf>
    <xf numFmtId="0" fontId="10" fillId="0" borderId="3" xfId="0" applyFont="1" applyBorder="1" applyAlignment="1">
      <alignment vertical="center"/>
    </xf>
    <xf numFmtId="0" fontId="9" fillId="0" borderId="3" xfId="0" applyFont="1" applyBorder="1" applyAlignment="1">
      <alignment horizontal="center" vertical="center"/>
    </xf>
    <xf numFmtId="0" fontId="15" fillId="0" borderId="0" xfId="0" applyFont="1" applyAlignment="1">
      <alignment horizontal="center" vertical="center"/>
    </xf>
    <xf numFmtId="0" fontId="11" fillId="0" borderId="0" xfId="0" applyFont="1" applyAlignment="1">
      <alignment vertical="center"/>
    </xf>
    <xf numFmtId="0" fontId="10" fillId="0" borderId="1" xfId="0" applyFont="1" applyBorder="1" applyAlignment="1">
      <alignment vertical="center" wrapText="1"/>
    </xf>
    <xf numFmtId="0" fontId="10" fillId="0" borderId="0" xfId="0" applyFont="1" applyAlignment="1">
      <alignment horizontal="justify" vertical="center"/>
    </xf>
    <xf numFmtId="0" fontId="3" fillId="0" borderId="0" xfId="0" applyFont="1" applyAlignment="1">
      <alignment horizontal="left" indent="1"/>
    </xf>
    <xf numFmtId="0" fontId="2" fillId="0" borderId="9"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3" xfId="0" applyFont="1" applyBorder="1" applyAlignment="1">
      <alignment vertical="center" wrapText="1"/>
    </xf>
    <xf numFmtId="0" fontId="2" fillId="0" borderId="0" xfId="0" applyFont="1" applyAlignment="1">
      <alignment horizontal="left" vertical="center" wrapText="1"/>
    </xf>
    <xf numFmtId="0" fontId="2" fillId="0" borderId="4" xfId="0" applyFont="1" applyBorder="1" applyAlignment="1">
      <alignment horizontal="center" vertical="center" wrapText="1"/>
    </xf>
    <xf numFmtId="0" fontId="2" fillId="0" borderId="11" xfId="0" applyFont="1" applyBorder="1" applyAlignment="1">
      <alignment vertical="center" wrapText="1"/>
    </xf>
    <xf numFmtId="0" fontId="2" fillId="0" borderId="12" xfId="0" applyFont="1" applyBorder="1" applyAlignment="1">
      <alignment vertical="center" wrapText="1"/>
    </xf>
    <xf numFmtId="0" fontId="0" fillId="0" borderId="0" xfId="0" applyAlignment="1">
      <alignment vertical="center"/>
    </xf>
    <xf numFmtId="0" fontId="2" fillId="0" borderId="0" xfId="0" applyFont="1" applyBorder="1" applyAlignment="1">
      <alignment horizontal="center" vertical="center" wrapText="1"/>
    </xf>
    <xf numFmtId="0" fontId="2" fillId="0" borderId="0" xfId="0" applyFont="1" applyBorder="1" applyAlignment="1">
      <alignment vertical="center"/>
    </xf>
    <xf numFmtId="0" fontId="10" fillId="0" borderId="0" xfId="0" applyFont="1" applyBorder="1" applyAlignment="1">
      <alignment horizontal="left" vertical="center" wrapText="1"/>
    </xf>
    <xf numFmtId="0" fontId="17" fillId="0" borderId="0" xfId="0" applyFont="1"/>
    <xf numFmtId="0" fontId="17" fillId="0" borderId="0" xfId="0" applyFont="1" applyAlignment="1">
      <alignment vertical="center"/>
    </xf>
    <xf numFmtId="0" fontId="17" fillId="0" borderId="0" xfId="0" applyFont="1" applyAlignment="1">
      <alignment horizontal="center" vertical="center" wrapText="1"/>
    </xf>
    <xf numFmtId="0" fontId="10" fillId="0" borderId="2" xfId="0" applyFont="1" applyBorder="1" applyAlignment="1">
      <alignment horizontal="left" vertical="center" wrapText="1" indent="3"/>
    </xf>
    <xf numFmtId="0" fontId="10" fillId="0" borderId="3" xfId="0" applyFont="1" applyBorder="1" applyAlignment="1">
      <alignment horizontal="left" vertical="center" wrapText="1" indent="3"/>
    </xf>
    <xf numFmtId="0" fontId="10" fillId="0" borderId="11" xfId="0" applyFont="1" applyBorder="1" applyAlignment="1">
      <alignment vertical="center" wrapText="1"/>
    </xf>
    <xf numFmtId="0" fontId="10" fillId="0" borderId="11" xfId="0" applyFont="1" applyBorder="1" applyAlignment="1">
      <alignment horizontal="left" vertical="center" wrapText="1" indent="3"/>
    </xf>
    <xf numFmtId="0" fontId="10" fillId="0" borderId="12" xfId="0" applyFont="1" applyBorder="1" applyAlignment="1">
      <alignment horizontal="left" vertical="center" wrapText="1" indent="3"/>
    </xf>
    <xf numFmtId="0" fontId="11" fillId="0" borderId="0" xfId="0" applyFont="1" applyAlignment="1">
      <alignment horizontal="left" vertical="center" indent="3"/>
    </xf>
    <xf numFmtId="0" fontId="14" fillId="0" borderId="0" xfId="0" applyFont="1" applyAlignment="1">
      <alignment vertical="center"/>
    </xf>
    <xf numFmtId="0" fontId="11" fillId="0" borderId="0" xfId="0" applyFont="1" applyAlignment="1">
      <alignment horizontal="justify" vertical="center"/>
    </xf>
    <xf numFmtId="0" fontId="14" fillId="0" borderId="0" xfId="0" applyFont="1" applyAlignment="1">
      <alignment horizontal="left" vertical="center" indent="4"/>
    </xf>
    <xf numFmtId="0" fontId="10" fillId="0" borderId="0" xfId="0" applyFont="1" applyBorder="1" applyAlignment="1">
      <alignment vertical="center" wrapText="1"/>
    </xf>
    <xf numFmtId="0" fontId="10" fillId="0" borderId="0" xfId="0" applyFont="1" applyBorder="1" applyAlignment="1">
      <alignment horizontal="center" vertical="center" wrapText="1"/>
    </xf>
    <xf numFmtId="0" fontId="10" fillId="0" borderId="0" xfId="0" applyFont="1" applyFill="1" applyBorder="1" applyAlignment="1">
      <alignment horizontal="center" vertical="center" wrapText="1"/>
    </xf>
    <xf numFmtId="0" fontId="9" fillId="0" borderId="0" xfId="0" applyFont="1" applyBorder="1" applyAlignment="1">
      <alignment horizontal="center" vertical="center" wrapText="1"/>
    </xf>
    <xf numFmtId="49" fontId="10" fillId="0" borderId="0" xfId="0" applyNumberFormat="1" applyFont="1" applyAlignment="1">
      <alignment vertical="center"/>
    </xf>
    <xf numFmtId="0" fontId="3" fillId="0" borderId="3" xfId="0" applyFont="1" applyBorder="1" applyAlignment="1">
      <alignment vertical="center" wrapText="1"/>
    </xf>
    <xf numFmtId="0" fontId="3" fillId="0" borderId="8" xfId="0" applyFont="1" applyBorder="1" applyAlignment="1">
      <alignment vertical="center" wrapText="1"/>
    </xf>
    <xf numFmtId="0" fontId="3" fillId="0" borderId="0" xfId="0" applyFont="1" applyBorder="1" applyAlignment="1">
      <alignment horizontal="center" vertical="center" wrapText="1"/>
    </xf>
    <xf numFmtId="0" fontId="9" fillId="0" borderId="1" xfId="0" applyFont="1" applyBorder="1" applyAlignment="1">
      <alignment horizontal="left" vertical="center" wrapText="1"/>
    </xf>
    <xf numFmtId="0" fontId="10" fillId="0" borderId="0" xfId="0" applyFont="1" applyAlignment="1">
      <alignment horizontal="right" vertical="center" wrapText="1"/>
    </xf>
    <xf numFmtId="0" fontId="2" fillId="0" borderId="0" xfId="0" applyFont="1" applyAlignment="1">
      <alignment vertical="top" wrapText="1"/>
    </xf>
    <xf numFmtId="0" fontId="3" fillId="0" borderId="0" xfId="0" applyFont="1" applyAlignment="1">
      <alignment horizontal="center" vertical="center" wrapText="1"/>
    </xf>
    <xf numFmtId="0" fontId="10" fillId="0" borderId="0" xfId="0" applyFont="1" applyBorder="1" applyAlignment="1">
      <alignment horizontal="left" vertical="center"/>
    </xf>
    <xf numFmtId="0" fontId="3" fillId="0" borderId="6" xfId="0" applyFont="1" applyBorder="1" applyAlignment="1">
      <alignment horizontal="center" vertical="center" wrapText="1"/>
    </xf>
    <xf numFmtId="0" fontId="3" fillId="0" borderId="1" xfId="0" applyFont="1" applyBorder="1" applyAlignment="1">
      <alignment horizontal="center" vertical="center"/>
    </xf>
    <xf numFmtId="0" fontId="10" fillId="0" borderId="0" xfId="0" applyFont="1" applyBorder="1" applyAlignment="1">
      <alignment vertical="center"/>
    </xf>
    <xf numFmtId="0" fontId="10" fillId="0" borderId="0" xfId="0" applyFont="1" applyAlignment="1">
      <alignment horizontal="left" vertical="center" wrapText="1" indent="1"/>
    </xf>
    <xf numFmtId="0" fontId="9" fillId="0" borderId="0" xfId="0" applyFont="1" applyAlignment="1">
      <alignment vertical="center" wrapText="1"/>
    </xf>
    <xf numFmtId="0" fontId="2" fillId="0" borderId="0" xfId="0" applyFont="1" applyAlignment="1">
      <alignment horizontal="justify" vertical="center"/>
    </xf>
    <xf numFmtId="0" fontId="10" fillId="3" borderId="13" xfId="0" applyFont="1" applyFill="1" applyBorder="1" applyAlignment="1">
      <alignment horizontal="center" vertical="center" wrapText="1"/>
    </xf>
    <xf numFmtId="0" fontId="19" fillId="0" borderId="0" xfId="0" applyFont="1" applyAlignment="1">
      <alignment vertical="center"/>
    </xf>
    <xf numFmtId="0" fontId="19" fillId="0" borderId="0" xfId="0" applyFont="1" applyAlignment="1">
      <alignment horizontal="justify" vertical="center"/>
    </xf>
    <xf numFmtId="0" fontId="19" fillId="0" borderId="0" xfId="0" applyFont="1"/>
    <xf numFmtId="0" fontId="20" fillId="0" borderId="0" xfId="0" applyFont="1" applyAlignment="1">
      <alignment horizontal="left" vertical="center"/>
    </xf>
    <xf numFmtId="0" fontId="20" fillId="0" borderId="0" xfId="0" applyFont="1" applyAlignment="1">
      <alignment horizontal="justify" vertical="center"/>
    </xf>
    <xf numFmtId="0" fontId="2" fillId="0" borderId="14" xfId="0" applyFont="1" applyBorder="1" applyAlignment="1">
      <alignment horizontal="center"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5" fillId="0" borderId="0" xfId="0" applyFont="1" applyAlignment="1">
      <alignment horizontal="center" vertical="center"/>
    </xf>
    <xf numFmtId="0" fontId="3" fillId="0" borderId="0" xfId="0" applyFont="1" applyAlignment="1">
      <alignment horizontal="left" vertical="center"/>
    </xf>
    <xf numFmtId="0" fontId="5" fillId="0" borderId="2" xfId="0" applyFont="1" applyBorder="1" applyAlignment="1">
      <alignment vertical="center" wrapText="1"/>
    </xf>
    <xf numFmtId="0" fontId="2" fillId="0" borderId="0" xfId="0" applyFont="1" applyAlignment="1">
      <alignment vertical="center" wrapText="1"/>
    </xf>
    <xf numFmtId="0" fontId="3" fillId="0" borderId="0" xfId="0" applyFont="1" applyBorder="1" applyAlignment="1">
      <alignment vertical="center" wrapText="1"/>
    </xf>
    <xf numFmtId="0" fontId="2" fillId="0" borderId="0" xfId="0" applyFont="1" applyBorder="1" applyAlignment="1">
      <alignment horizontal="right"/>
    </xf>
    <xf numFmtId="0" fontId="2" fillId="0" borderId="0" xfId="0" applyFont="1" applyAlignment="1">
      <alignment horizontal="center" vertical="center" wrapText="1"/>
    </xf>
    <xf numFmtId="0" fontId="2" fillId="0" borderId="10" xfId="0" applyFont="1" applyBorder="1" applyAlignment="1">
      <alignment vertical="center"/>
    </xf>
    <xf numFmtId="0" fontId="2" fillId="0" borderId="2" xfId="0" applyFont="1" applyBorder="1" applyAlignment="1">
      <alignment vertical="center"/>
    </xf>
    <xf numFmtId="0" fontId="3" fillId="0" borderId="1" xfId="0" applyFont="1" applyBorder="1" applyAlignment="1">
      <alignment vertical="center"/>
    </xf>
    <xf numFmtId="0" fontId="2" fillId="0" borderId="1" xfId="0" applyFont="1" applyBorder="1" applyAlignment="1">
      <alignment horizontal="center" vertical="center"/>
    </xf>
    <xf numFmtId="0" fontId="9" fillId="0" borderId="8" xfId="0" applyFont="1" applyBorder="1" applyAlignment="1">
      <alignment horizontal="center" vertical="center" wrapText="1"/>
    </xf>
    <xf numFmtId="0" fontId="3" fillId="0" borderId="1" xfId="0" applyFont="1" applyBorder="1" applyAlignment="1">
      <alignment horizontal="left" vertical="center"/>
    </xf>
    <xf numFmtId="0" fontId="2" fillId="0" borderId="11" xfId="0" applyFont="1" applyBorder="1" applyAlignment="1">
      <alignment horizontal="left" vertical="top" wrapText="1"/>
    </xf>
    <xf numFmtId="0" fontId="0" fillId="0" borderId="0" xfId="0" applyBorder="1" applyAlignment="1">
      <alignment vertical="center"/>
    </xf>
    <xf numFmtId="0" fontId="11" fillId="0" borderId="0" xfId="0" applyFont="1" applyBorder="1" applyAlignment="1">
      <alignment vertical="center"/>
    </xf>
    <xf numFmtId="0" fontId="10" fillId="0" borderId="2" xfId="0" applyFont="1" applyBorder="1" applyAlignment="1">
      <alignment horizontal="left" vertical="center" wrapText="1"/>
    </xf>
    <xf numFmtId="0" fontId="10" fillId="0" borderId="2" xfId="0" applyFont="1" applyBorder="1" applyAlignment="1">
      <alignment horizontal="left" vertical="top" wrapText="1"/>
    </xf>
    <xf numFmtId="0" fontId="9" fillId="0" borderId="1" xfId="0" applyFont="1" applyBorder="1" applyAlignment="1">
      <alignment vertical="center" wrapText="1"/>
    </xf>
    <xf numFmtId="0" fontId="2" fillId="0" borderId="10" xfId="0" applyFont="1" applyBorder="1" applyAlignment="1">
      <alignment vertical="center" wrapText="1"/>
    </xf>
    <xf numFmtId="0" fontId="2" fillId="0" borderId="1" xfId="0" applyFont="1" applyBorder="1" applyAlignment="1">
      <alignment horizontal="left" vertical="center" wrapText="1"/>
    </xf>
    <xf numFmtId="0" fontId="2" fillId="0" borderId="15" xfId="0" applyFont="1" applyBorder="1" applyAlignment="1">
      <alignment horizontal="right" vertical="center"/>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4" xfId="0" applyFont="1" applyBorder="1" applyAlignment="1">
      <alignment vertical="center" wrapText="1"/>
    </xf>
    <xf numFmtId="0" fontId="2" fillId="0" borderId="16" xfId="0" applyFont="1" applyBorder="1" applyAlignment="1">
      <alignment vertical="center" wrapText="1"/>
    </xf>
    <xf numFmtId="0" fontId="2" fillId="0" borderId="18" xfId="0" applyFont="1" applyBorder="1" applyAlignment="1">
      <alignment vertical="center" wrapText="1"/>
    </xf>
    <xf numFmtId="0" fontId="2" fillId="4" borderId="1" xfId="0" applyFont="1" applyFill="1" applyBorder="1" applyAlignment="1">
      <alignment horizontal="center" vertical="center" wrapText="1"/>
    </xf>
    <xf numFmtId="0" fontId="2" fillId="0" borderId="19" xfId="0" applyFont="1" applyBorder="1" applyAlignment="1">
      <alignment horizontal="center" vertical="center" wrapText="1"/>
    </xf>
    <xf numFmtId="49" fontId="2" fillId="0" borderId="0" xfId="0" applyNumberFormat="1" applyFont="1" applyAlignment="1">
      <alignment vertical="center"/>
    </xf>
    <xf numFmtId="49" fontId="3" fillId="0" borderId="0" xfId="0" applyNumberFormat="1" applyFont="1" applyAlignment="1">
      <alignment vertical="center"/>
    </xf>
    <xf numFmtId="49" fontId="2" fillId="0" borderId="0" xfId="0" applyNumberFormat="1" applyFont="1" applyAlignment="1">
      <alignment horizontal="left" vertical="center" indent="6"/>
    </xf>
    <xf numFmtId="0" fontId="3" fillId="0" borderId="1" xfId="0" applyFont="1" applyFill="1" applyBorder="1" applyAlignment="1">
      <alignment horizontal="center" vertical="center" wrapText="1"/>
    </xf>
    <xf numFmtId="0" fontId="2" fillId="0" borderId="6" xfId="0" applyFont="1" applyBorder="1" applyAlignment="1">
      <alignment horizontal="center" vertical="center" wrapText="1"/>
    </xf>
    <xf numFmtId="0" fontId="3" fillId="0" borderId="20" xfId="0" applyFont="1" applyBorder="1" applyAlignment="1">
      <alignment vertical="center" wrapText="1"/>
    </xf>
    <xf numFmtId="0" fontId="3" fillId="0" borderId="11" xfId="0" applyFont="1" applyBorder="1" applyAlignment="1">
      <alignment vertical="center" wrapText="1"/>
    </xf>
    <xf numFmtId="0" fontId="11" fillId="0" borderId="0" xfId="0" applyFont="1" applyAlignment="1">
      <alignment horizontal="left" vertical="center" indent="2"/>
    </xf>
    <xf numFmtId="0" fontId="2" fillId="0" borderId="0" xfId="0" applyFont="1" applyAlignment="1">
      <alignment horizontal="left" vertical="center"/>
    </xf>
    <xf numFmtId="0" fontId="11" fillId="0" borderId="0" xfId="0" applyFont="1" applyAlignment="1">
      <alignment horizontal="left" vertical="center"/>
    </xf>
    <xf numFmtId="0" fontId="3" fillId="0" borderId="11" xfId="0" applyFont="1" applyBorder="1" applyAlignment="1">
      <alignment horizontal="center" vertical="center" wrapText="1"/>
    </xf>
    <xf numFmtId="0" fontId="3" fillId="0" borderId="0" xfId="0" applyFont="1" applyAlignment="1">
      <alignment horizontal="justify" vertical="center"/>
    </xf>
    <xf numFmtId="0" fontId="2" fillId="0" borderId="8" xfId="0" applyFont="1" applyBorder="1" applyAlignment="1">
      <alignment horizontal="justify" vertical="center" wrapText="1"/>
    </xf>
    <xf numFmtId="0" fontId="2" fillId="0" borderId="2" xfId="0" applyFont="1" applyBorder="1" applyAlignment="1">
      <alignment horizontal="justify" vertical="center" wrapText="1"/>
    </xf>
    <xf numFmtId="0" fontId="2" fillId="0" borderId="3" xfId="0" applyFont="1" applyBorder="1" applyAlignment="1">
      <alignment horizontal="justify" vertical="center" wrapText="1"/>
    </xf>
    <xf numFmtId="0" fontId="3" fillId="0" borderId="0" xfId="0" applyFont="1" applyAlignment="1">
      <alignment horizontal="left" vertical="center" indent="2"/>
    </xf>
    <xf numFmtId="0" fontId="3" fillId="0" borderId="3" xfId="0" applyFont="1" applyBorder="1" applyAlignment="1">
      <alignment horizontal="left" vertical="center" wrapText="1" indent="1"/>
    </xf>
    <xf numFmtId="0" fontId="2" fillId="0" borderId="5" xfId="0" applyFont="1" applyBorder="1" applyAlignment="1">
      <alignment vertical="center"/>
    </xf>
    <xf numFmtId="0" fontId="2" fillId="0" borderId="2" xfId="0" applyFont="1" applyBorder="1" applyAlignment="1">
      <alignment horizontal="justify" vertical="top" wrapText="1"/>
    </xf>
    <xf numFmtId="0" fontId="9" fillId="0" borderId="9" xfId="0" applyFont="1" applyBorder="1" applyAlignment="1">
      <alignment horizontal="center" vertical="center" wrapText="1"/>
    </xf>
    <xf numFmtId="49" fontId="9" fillId="0" borderId="9" xfId="0" applyNumberFormat="1" applyFont="1" applyBorder="1" applyAlignment="1">
      <alignment horizontal="center" vertical="center" wrapText="1"/>
    </xf>
    <xf numFmtId="0" fontId="3" fillId="0" borderId="0" xfId="0" applyFont="1" applyAlignment="1">
      <alignment horizontal="right" vertical="center"/>
    </xf>
    <xf numFmtId="49" fontId="2" fillId="0" borderId="0" xfId="0" applyNumberFormat="1" applyFont="1" applyAlignment="1">
      <alignment horizontal="left" vertical="center" indent="2"/>
    </xf>
    <xf numFmtId="49" fontId="2" fillId="0" borderId="21" xfId="0" applyNumberFormat="1" applyFont="1" applyBorder="1" applyAlignment="1">
      <alignment vertical="center"/>
    </xf>
    <xf numFmtId="49" fontId="2" fillId="0" borderId="2" xfId="0" applyNumberFormat="1" applyFont="1" applyBorder="1" applyAlignment="1">
      <alignment vertical="center"/>
    </xf>
    <xf numFmtId="49" fontId="2" fillId="0" borderId="10" xfId="0" applyNumberFormat="1" applyFont="1" applyBorder="1" applyAlignment="1">
      <alignment vertical="center"/>
    </xf>
    <xf numFmtId="49" fontId="2" fillId="0" borderId="8" xfId="0" applyNumberFormat="1" applyFont="1" applyBorder="1" applyAlignment="1">
      <alignment vertical="center"/>
    </xf>
    <xf numFmtId="49" fontId="2" fillId="0" borderId="9" xfId="0" applyNumberFormat="1" applyFont="1" applyBorder="1" applyAlignment="1">
      <alignment vertical="center"/>
    </xf>
    <xf numFmtId="49" fontId="2" fillId="0" borderId="12" xfId="0" applyNumberFormat="1" applyFont="1" applyBorder="1" applyAlignment="1">
      <alignment vertical="center"/>
    </xf>
    <xf numFmtId="49" fontId="2" fillId="0" borderId="1" xfId="0" applyNumberFormat="1" applyFont="1" applyBorder="1" applyAlignment="1">
      <alignment vertical="center"/>
    </xf>
    <xf numFmtId="49" fontId="2" fillId="0" borderId="4" xfId="0" applyNumberFormat="1" applyFont="1" applyBorder="1" applyAlignment="1">
      <alignment vertical="center"/>
    </xf>
    <xf numFmtId="49" fontId="3" fillId="0" borderId="12" xfId="0" applyNumberFormat="1" applyFont="1" applyBorder="1" applyAlignment="1">
      <alignment horizontal="center" vertical="center"/>
    </xf>
    <xf numFmtId="49" fontId="2" fillId="0" borderId="5" xfId="0" applyNumberFormat="1" applyFont="1" applyBorder="1" applyAlignment="1">
      <alignment horizontal="center" vertical="center"/>
    </xf>
    <xf numFmtId="49" fontId="2" fillId="3" borderId="5" xfId="0" applyNumberFormat="1" applyFont="1" applyFill="1" applyBorder="1" applyAlignment="1">
      <alignment horizontal="center" vertical="center"/>
    </xf>
    <xf numFmtId="49" fontId="3" fillId="0" borderId="4" xfId="0" applyNumberFormat="1" applyFont="1" applyBorder="1" applyAlignment="1">
      <alignment horizontal="center" vertical="center" wrapText="1"/>
    </xf>
    <xf numFmtId="0" fontId="3"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2" xfId="0" applyFont="1" applyFill="1" applyBorder="1" applyAlignment="1">
      <alignment vertical="center" wrapText="1"/>
    </xf>
    <xf numFmtId="0" fontId="2" fillId="0" borderId="0" xfId="0" applyFont="1" applyFill="1" applyAlignment="1">
      <alignment vertical="center"/>
    </xf>
    <xf numFmtId="0" fontId="2" fillId="0" borderId="2" xfId="0" applyFont="1" applyFill="1" applyBorder="1" applyAlignment="1">
      <alignment horizontal="left" vertical="center" wrapText="1" indent="1"/>
    </xf>
    <xf numFmtId="0" fontId="5" fillId="0" borderId="2" xfId="0" applyFont="1" applyFill="1" applyBorder="1" applyAlignment="1">
      <alignment vertical="center" wrapText="1"/>
    </xf>
    <xf numFmtId="0" fontId="3" fillId="0" borderId="3" xfId="0" applyFont="1" applyFill="1" applyBorder="1" applyAlignment="1">
      <alignment horizontal="center" vertical="center" wrapText="1"/>
    </xf>
    <xf numFmtId="0" fontId="10" fillId="0" borderId="1" xfId="0" applyFont="1" applyBorder="1" applyAlignment="1">
      <alignment horizontal="justify" vertical="center" wrapText="1"/>
    </xf>
    <xf numFmtId="0" fontId="9" fillId="0" borderId="1" xfId="0" applyFont="1" applyBorder="1" applyAlignment="1">
      <alignment horizontal="justify" vertical="center" wrapText="1"/>
    </xf>
    <xf numFmtId="0" fontId="10" fillId="0" borderId="10" xfId="0" applyFont="1" applyBorder="1" applyAlignment="1">
      <alignment horizontal="left" vertical="center" wrapText="1"/>
    </xf>
    <xf numFmtId="0" fontId="10" fillId="0" borderId="5" xfId="0" applyFont="1" applyBorder="1" applyAlignment="1">
      <alignment horizontal="left" vertical="center" wrapText="1"/>
    </xf>
    <xf numFmtId="0" fontId="2" fillId="0" borderId="2" xfId="0" applyFont="1" applyBorder="1" applyAlignment="1">
      <alignment horizontal="left" vertical="center" wrapText="1"/>
    </xf>
    <xf numFmtId="0" fontId="5" fillId="0" borderId="2" xfId="0" applyFont="1" applyBorder="1" applyAlignment="1">
      <alignment horizontal="left" vertical="center" wrapText="1"/>
    </xf>
    <xf numFmtId="0" fontId="2" fillId="0" borderId="3" xfId="0" applyFont="1" applyBorder="1" applyAlignment="1">
      <alignment horizontal="left" vertical="center" wrapText="1"/>
    </xf>
    <xf numFmtId="0" fontId="10" fillId="0" borderId="22" xfId="0" applyFont="1" applyBorder="1" applyAlignment="1">
      <alignment vertical="center"/>
    </xf>
    <xf numFmtId="0" fontId="9" fillId="0" borderId="6" xfId="0" applyFont="1" applyBorder="1" applyAlignment="1">
      <alignment horizontal="center" vertical="top" wrapText="1"/>
    </xf>
    <xf numFmtId="0" fontId="11" fillId="0" borderId="0" xfId="0" applyFont="1" applyAlignment="1">
      <alignment horizontal="left" vertical="center" wrapText="1"/>
    </xf>
    <xf numFmtId="0" fontId="9" fillId="0" borderId="0" xfId="0" applyFont="1" applyAlignment="1">
      <alignment vertical="center"/>
    </xf>
    <xf numFmtId="0" fontId="10" fillId="0" borderId="10" xfId="0" applyFont="1" applyBorder="1" applyAlignment="1">
      <alignment vertical="center" wrapText="1"/>
    </xf>
    <xf numFmtId="3" fontId="10" fillId="0" borderId="1" xfId="0" applyNumberFormat="1" applyFont="1" applyBorder="1" applyAlignment="1">
      <alignment horizontal="center" vertical="center" wrapText="1"/>
    </xf>
    <xf numFmtId="3" fontId="10" fillId="0" borderId="9" xfId="0" applyNumberFormat="1" applyFont="1" applyBorder="1" applyAlignment="1">
      <alignment horizontal="center" vertical="center" wrapText="1"/>
    </xf>
    <xf numFmtId="3" fontId="10" fillId="0" borderId="0" xfId="0" applyNumberFormat="1" applyFont="1" applyBorder="1" applyAlignment="1">
      <alignment horizontal="right" vertical="center" wrapText="1"/>
    </xf>
    <xf numFmtId="3" fontId="10" fillId="0" borderId="0" xfId="0" applyNumberFormat="1" applyFont="1" applyAlignment="1">
      <alignment horizontal="right" vertical="center" wrapText="1"/>
    </xf>
    <xf numFmtId="3" fontId="10" fillId="0" borderId="22" xfId="0" applyNumberFormat="1" applyFont="1" applyBorder="1" applyAlignment="1">
      <alignment horizontal="center" vertical="center" wrapText="1"/>
    </xf>
    <xf numFmtId="3" fontId="2" fillId="0" borderId="0" xfId="0" applyNumberFormat="1" applyFont="1" applyBorder="1" applyAlignment="1">
      <alignment vertical="center" wrapText="1"/>
    </xf>
    <xf numFmtId="3" fontId="3" fillId="0" borderId="1" xfId="0" applyNumberFormat="1" applyFont="1" applyBorder="1" applyAlignment="1">
      <alignment horizontal="center" vertical="center" wrapText="1"/>
    </xf>
    <xf numFmtId="3" fontId="2" fillId="5" borderId="1" xfId="0" quotePrefix="1" applyNumberFormat="1" applyFont="1" applyFill="1" applyBorder="1" applyAlignment="1" applyProtection="1">
      <alignment horizontal="center" vertical="center" wrapText="1"/>
    </xf>
    <xf numFmtId="3" fontId="3" fillId="5" borderId="1" xfId="0" quotePrefix="1" applyNumberFormat="1" applyFont="1" applyFill="1" applyBorder="1" applyAlignment="1" applyProtection="1">
      <alignment horizontal="center" vertical="center" wrapText="1"/>
    </xf>
    <xf numFmtId="3" fontId="2" fillId="0" borderId="1" xfId="0" applyNumberFormat="1" applyFont="1" applyFill="1" applyBorder="1" applyAlignment="1">
      <alignment horizontal="center" vertical="center" wrapText="1"/>
    </xf>
    <xf numFmtId="3" fontId="2" fillId="5" borderId="1" xfId="0" applyNumberFormat="1" applyFont="1" applyFill="1" applyBorder="1" applyAlignment="1" applyProtection="1">
      <alignment horizontal="center" vertical="center" wrapText="1"/>
    </xf>
    <xf numFmtId="3" fontId="10" fillId="5" borderId="4" xfId="0" applyNumberFormat="1" applyFont="1" applyFill="1" applyBorder="1" applyAlignment="1">
      <alignment horizontal="center" vertical="center" wrapText="1"/>
    </xf>
    <xf numFmtId="3" fontId="10" fillId="5" borderId="5" xfId="0" applyNumberFormat="1" applyFont="1" applyFill="1" applyBorder="1" applyAlignment="1">
      <alignment horizontal="center" vertical="center" wrapText="1"/>
    </xf>
    <xf numFmtId="3" fontId="10" fillId="3" borderId="5" xfId="0" applyNumberFormat="1" applyFont="1" applyFill="1" applyBorder="1" applyAlignment="1">
      <alignment horizontal="center" vertical="center" wrapText="1"/>
    </xf>
    <xf numFmtId="3" fontId="10" fillId="3" borderId="10" xfId="0" applyNumberFormat="1" applyFont="1" applyFill="1" applyBorder="1" applyAlignment="1">
      <alignment horizontal="center" vertical="center" wrapText="1"/>
    </xf>
    <xf numFmtId="3" fontId="10" fillId="0" borderId="4" xfId="0" applyNumberFormat="1" applyFont="1" applyBorder="1" applyAlignment="1">
      <alignment horizontal="center" vertical="center" wrapText="1"/>
    </xf>
    <xf numFmtId="0" fontId="10" fillId="5" borderId="5" xfId="0" applyFont="1" applyFill="1" applyBorder="1" applyAlignment="1">
      <alignment horizontal="center" vertical="center" wrapText="1"/>
    </xf>
    <xf numFmtId="3" fontId="2" fillId="0" borderId="1" xfId="0" applyNumberFormat="1" applyFont="1" applyBorder="1" applyAlignment="1">
      <alignment horizontal="center" vertical="center" wrapText="1"/>
    </xf>
    <xf numFmtId="3" fontId="2" fillId="0" borderId="7" xfId="0" applyNumberFormat="1" applyFont="1" applyBorder="1" applyAlignment="1">
      <alignment horizontal="center" vertical="center" wrapText="1"/>
    </xf>
    <xf numFmtId="3" fontId="9" fillId="5" borderId="8" xfId="0" applyNumberFormat="1" applyFont="1" applyFill="1" applyBorder="1" applyAlignment="1">
      <alignment horizontal="center" vertical="center" wrapText="1"/>
    </xf>
    <xf numFmtId="3" fontId="2" fillId="0" borderId="2" xfId="0" applyNumberFormat="1" applyFont="1" applyBorder="1" applyAlignment="1">
      <alignment horizontal="center" vertical="center" wrapText="1"/>
    </xf>
    <xf numFmtId="3" fontId="2" fillId="0" borderId="0" xfId="0" applyNumberFormat="1" applyFont="1" applyBorder="1" applyAlignment="1">
      <alignment horizontal="center" vertical="center" wrapText="1"/>
    </xf>
    <xf numFmtId="3" fontId="2" fillId="0" borderId="8" xfId="0" applyNumberFormat="1" applyFont="1" applyBorder="1" applyAlignment="1">
      <alignment horizontal="center" vertical="center" wrapText="1"/>
    </xf>
    <xf numFmtId="3" fontId="2" fillId="0" borderId="3" xfId="0" applyNumberFormat="1" applyFont="1" applyBorder="1" applyAlignment="1">
      <alignment horizontal="center" vertical="center" wrapText="1"/>
    </xf>
    <xf numFmtId="3" fontId="2" fillId="0" borderId="13" xfId="0" applyNumberFormat="1" applyFont="1" applyBorder="1" applyAlignment="1">
      <alignment horizontal="center" vertical="center" wrapText="1"/>
    </xf>
    <xf numFmtId="3" fontId="2" fillId="5" borderId="8" xfId="0" applyNumberFormat="1" applyFont="1" applyFill="1" applyBorder="1" applyAlignment="1">
      <alignment horizontal="center" vertical="center" wrapText="1"/>
    </xf>
    <xf numFmtId="3" fontId="2" fillId="5" borderId="22" xfId="0" applyNumberFormat="1" applyFont="1" applyFill="1" applyBorder="1" applyAlignment="1">
      <alignment horizontal="center" vertical="center" wrapText="1"/>
    </xf>
    <xf numFmtId="3" fontId="2" fillId="5" borderId="2" xfId="0" applyNumberFormat="1" applyFont="1" applyFill="1" applyBorder="1" applyAlignment="1">
      <alignment horizontal="center" vertical="center" wrapText="1"/>
    </xf>
    <xf numFmtId="3" fontId="2" fillId="5" borderId="3" xfId="0" applyNumberFormat="1" applyFont="1" applyFill="1" applyBorder="1" applyAlignment="1">
      <alignment horizontal="center" vertical="center" wrapText="1"/>
    </xf>
    <xf numFmtId="3" fontId="9" fillId="5" borderId="2" xfId="0" applyNumberFormat="1" applyFont="1" applyFill="1" applyBorder="1" applyAlignment="1">
      <alignment horizontal="center" vertical="center" wrapText="1"/>
    </xf>
    <xf numFmtId="3" fontId="9" fillId="5" borderId="3" xfId="0" applyNumberFormat="1" applyFont="1" applyFill="1" applyBorder="1" applyAlignment="1">
      <alignment horizontal="center" vertical="center" wrapText="1"/>
    </xf>
    <xf numFmtId="3" fontId="2" fillId="5" borderId="1" xfId="0" applyNumberFormat="1" applyFont="1" applyFill="1" applyBorder="1" applyAlignment="1">
      <alignment horizontal="center" vertical="center" wrapText="1"/>
    </xf>
    <xf numFmtId="3" fontId="9" fillId="5" borderId="1" xfId="0" applyNumberFormat="1" applyFont="1" applyFill="1" applyBorder="1" applyAlignment="1">
      <alignment horizontal="center" vertical="center" wrapText="1"/>
    </xf>
    <xf numFmtId="3" fontId="9" fillId="5" borderId="4" xfId="0" applyNumberFormat="1" applyFont="1" applyFill="1" applyBorder="1" applyAlignment="1">
      <alignment horizontal="center" vertical="center" wrapText="1"/>
    </xf>
    <xf numFmtId="3" fontId="10" fillId="0" borderId="0" xfId="0" applyNumberFormat="1" applyFont="1" applyBorder="1" applyAlignment="1">
      <alignment horizontal="center" vertical="center" wrapText="1"/>
    </xf>
    <xf numFmtId="3" fontId="10" fillId="0" borderId="10" xfId="0" applyNumberFormat="1" applyFont="1" applyBorder="1" applyAlignment="1">
      <alignment horizontal="center" vertical="center" wrapText="1"/>
    </xf>
    <xf numFmtId="3" fontId="10" fillId="0" borderId="11" xfId="0" applyNumberFormat="1" applyFont="1" applyBorder="1" applyAlignment="1">
      <alignment horizontal="center" vertical="center" wrapText="1"/>
    </xf>
    <xf numFmtId="3" fontId="10" fillId="0" borderId="5" xfId="0" applyNumberFormat="1" applyFont="1" applyBorder="1" applyAlignment="1">
      <alignment horizontal="center" vertical="center" wrapText="1"/>
    </xf>
    <xf numFmtId="3" fontId="10" fillId="0" borderId="0" xfId="0" applyNumberFormat="1" applyFont="1" applyBorder="1" applyAlignment="1">
      <alignment vertical="center" wrapText="1"/>
    </xf>
    <xf numFmtId="0" fontId="10" fillId="0" borderId="0" xfId="0" applyFont="1" applyAlignment="1"/>
    <xf numFmtId="164" fontId="10" fillId="5" borderId="10" xfId="0" applyNumberFormat="1" applyFont="1" applyFill="1" applyBorder="1" applyAlignment="1">
      <alignment horizontal="center" vertical="center" wrapText="1"/>
    </xf>
    <xf numFmtId="10" fontId="10" fillId="5" borderId="5" xfId="4" applyNumberFormat="1" applyFont="1" applyFill="1" applyBorder="1" applyAlignment="1">
      <alignment horizontal="center" vertical="center" wrapText="1"/>
    </xf>
    <xf numFmtId="3" fontId="3" fillId="0" borderId="0" xfId="0" applyNumberFormat="1" applyFont="1" applyAlignment="1">
      <alignment vertical="center"/>
    </xf>
    <xf numFmtId="3" fontId="2" fillId="0" borderId="0" xfId="0" applyNumberFormat="1" applyFont="1" applyAlignment="1">
      <alignment vertical="center"/>
    </xf>
    <xf numFmtId="3" fontId="2" fillId="0" borderId="4" xfId="0" applyNumberFormat="1" applyFont="1" applyBorder="1" applyAlignment="1">
      <alignment horizontal="center" vertical="center" wrapText="1"/>
    </xf>
    <xf numFmtId="3" fontId="2" fillId="0" borderId="9" xfId="0" applyNumberFormat="1" applyFont="1" applyBorder="1" applyAlignment="1">
      <alignment horizontal="center" vertical="center" wrapText="1"/>
    </xf>
    <xf numFmtId="3" fontId="9" fillId="0" borderId="4" xfId="0" applyNumberFormat="1" applyFont="1" applyBorder="1" applyAlignment="1">
      <alignment horizontal="center" vertical="center" wrapText="1"/>
    </xf>
    <xf numFmtId="3" fontId="3" fillId="0" borderId="0" xfId="0" applyNumberFormat="1" applyFont="1" applyBorder="1" applyAlignment="1">
      <alignment horizontal="center" vertical="center"/>
    </xf>
    <xf numFmtId="3" fontId="3" fillId="0" borderId="9" xfId="0" applyNumberFormat="1" applyFont="1" applyBorder="1" applyAlignment="1">
      <alignment horizontal="center" vertical="center" wrapText="1"/>
    </xf>
    <xf numFmtId="3" fontId="2" fillId="5" borderId="9" xfId="0" applyNumberFormat="1" applyFont="1" applyFill="1" applyBorder="1" applyAlignment="1">
      <alignment horizontal="center" vertical="center" wrapText="1"/>
    </xf>
    <xf numFmtId="3" fontId="2" fillId="0" borderId="5" xfId="0" applyNumberFormat="1" applyFont="1" applyBorder="1" applyAlignment="1">
      <alignment horizontal="center" vertical="center" wrapText="1"/>
    </xf>
    <xf numFmtId="3" fontId="2" fillId="0" borderId="0" xfId="0" applyNumberFormat="1" applyFont="1" applyBorder="1" applyAlignment="1">
      <alignment horizontal="center" vertical="center"/>
    </xf>
    <xf numFmtId="3" fontId="2" fillId="0" borderId="0" xfId="0" applyNumberFormat="1" applyFont="1" applyAlignment="1">
      <alignment horizontal="center" vertical="center"/>
    </xf>
    <xf numFmtId="3" fontId="2" fillId="0" borderId="11" xfId="0" applyNumberFormat="1" applyFont="1" applyBorder="1" applyAlignment="1">
      <alignment horizontal="center" vertical="center" wrapText="1"/>
    </xf>
    <xf numFmtId="3" fontId="2" fillId="0" borderId="10" xfId="0" applyNumberFormat="1" applyFont="1" applyBorder="1" applyAlignment="1">
      <alignment horizontal="center" vertical="center" wrapText="1"/>
    </xf>
    <xf numFmtId="3" fontId="2" fillId="0" borderId="12" xfId="0" applyNumberFormat="1" applyFont="1" applyBorder="1" applyAlignment="1">
      <alignment horizontal="center" vertical="center" wrapText="1"/>
    </xf>
    <xf numFmtId="3" fontId="17" fillId="0" borderId="0" xfId="0" applyNumberFormat="1" applyFont="1" applyAlignment="1">
      <alignment vertical="center"/>
    </xf>
    <xf numFmtId="3" fontId="10" fillId="0" borderId="1" xfId="0" applyNumberFormat="1" applyFont="1" applyBorder="1" applyAlignment="1">
      <alignment vertical="center" wrapText="1"/>
    </xf>
    <xf numFmtId="3" fontId="10" fillId="0" borderId="0" xfId="0" applyNumberFormat="1" applyFont="1" applyAlignment="1">
      <alignment horizontal="center" vertical="center" wrapText="1"/>
    </xf>
    <xf numFmtId="3" fontId="10" fillId="0" borderId="0" xfId="0" applyNumberFormat="1" applyFont="1" applyAlignment="1">
      <alignment vertical="center"/>
    </xf>
    <xf numFmtId="3" fontId="9" fillId="0" borderId="1" xfId="0" applyNumberFormat="1" applyFont="1" applyBorder="1" applyAlignment="1">
      <alignment horizontal="center" vertical="center" wrapText="1"/>
    </xf>
    <xf numFmtId="3" fontId="17" fillId="0" borderId="0" xfId="0" applyNumberFormat="1" applyFont="1" applyAlignment="1">
      <alignment horizontal="center" vertical="center" wrapText="1"/>
    </xf>
    <xf numFmtId="3" fontId="10" fillId="0" borderId="3" xfId="0" applyNumberFormat="1" applyFont="1" applyBorder="1" applyAlignment="1">
      <alignment vertical="center" wrapText="1"/>
    </xf>
    <xf numFmtId="3" fontId="10" fillId="0" borderId="0" xfId="0" applyNumberFormat="1" applyFont="1"/>
    <xf numFmtId="3" fontId="10" fillId="0" borderId="8" xfId="0" applyNumberFormat="1" applyFont="1" applyBorder="1" applyAlignment="1">
      <alignment horizontal="center" vertical="center" wrapText="1"/>
    </xf>
    <xf numFmtId="3" fontId="10" fillId="0" borderId="2" xfId="0" applyNumberFormat="1" applyFont="1" applyBorder="1" applyAlignment="1">
      <alignment horizontal="center" vertical="center" wrapText="1"/>
    </xf>
    <xf numFmtId="3" fontId="9" fillId="0" borderId="2" xfId="0" applyNumberFormat="1" applyFont="1" applyBorder="1" applyAlignment="1">
      <alignment horizontal="center" vertical="center" wrapText="1"/>
    </xf>
    <xf numFmtId="3" fontId="10" fillId="3" borderId="8" xfId="0" applyNumberFormat="1" applyFont="1" applyFill="1" applyBorder="1" applyAlignment="1">
      <alignment horizontal="center" vertical="center" wrapText="1"/>
    </xf>
    <xf numFmtId="3" fontId="10" fillId="3" borderId="2" xfId="0" applyNumberFormat="1" applyFont="1" applyFill="1" applyBorder="1" applyAlignment="1">
      <alignment horizontal="center" vertical="center" wrapText="1"/>
    </xf>
    <xf numFmtId="3" fontId="10" fillId="3" borderId="3" xfId="0" applyNumberFormat="1" applyFont="1" applyFill="1" applyBorder="1" applyAlignment="1">
      <alignment horizontal="center" vertical="center" wrapText="1"/>
    </xf>
    <xf numFmtId="3" fontId="10" fillId="0" borderId="3" xfId="0" applyNumberFormat="1" applyFont="1" applyBorder="1" applyAlignment="1">
      <alignment horizontal="center" vertical="center" wrapText="1"/>
    </xf>
    <xf numFmtId="3" fontId="10" fillId="3" borderId="4" xfId="0" applyNumberFormat="1" applyFont="1" applyFill="1" applyBorder="1" applyAlignment="1">
      <alignment horizontal="center" vertical="center" wrapText="1"/>
    </xf>
    <xf numFmtId="3" fontId="11" fillId="0" borderId="0" xfId="0" applyNumberFormat="1" applyFont="1" applyAlignment="1">
      <alignment vertical="center"/>
    </xf>
    <xf numFmtId="3" fontId="10" fillId="5" borderId="8" xfId="0" applyNumberFormat="1" applyFont="1" applyFill="1" applyBorder="1" applyAlignment="1">
      <alignment horizontal="center" vertical="center" wrapText="1"/>
    </xf>
    <xf numFmtId="3" fontId="10" fillId="5" borderId="2" xfId="0" applyNumberFormat="1" applyFont="1" applyFill="1" applyBorder="1" applyAlignment="1">
      <alignment horizontal="center" vertical="center" wrapText="1"/>
    </xf>
    <xf numFmtId="3" fontId="10" fillId="5" borderId="3" xfId="0" applyNumberFormat="1" applyFont="1" applyFill="1" applyBorder="1" applyAlignment="1">
      <alignment horizontal="center" vertical="center" wrapText="1"/>
    </xf>
    <xf numFmtId="3" fontId="9" fillId="5" borderId="1" xfId="0" applyNumberFormat="1" applyFont="1" applyFill="1" applyBorder="1" applyAlignment="1">
      <alignment vertical="center" wrapText="1"/>
    </xf>
    <xf numFmtId="3" fontId="2" fillId="0" borderId="0" xfId="0" applyNumberFormat="1" applyFont="1" applyBorder="1" applyAlignment="1">
      <alignment vertical="center"/>
    </xf>
    <xf numFmtId="3" fontId="10" fillId="0" borderId="0" xfId="0" applyNumberFormat="1" applyFont="1" applyBorder="1" applyAlignment="1">
      <alignment horizontal="center" vertical="center"/>
    </xf>
    <xf numFmtId="3" fontId="3" fillId="0" borderId="0" xfId="0" applyNumberFormat="1" applyFont="1" applyBorder="1" applyAlignment="1">
      <alignment horizontal="center"/>
    </xf>
    <xf numFmtId="3" fontId="3" fillId="0" borderId="4" xfId="0" applyNumberFormat="1" applyFont="1" applyBorder="1" applyAlignment="1">
      <alignment horizontal="center" vertical="center" wrapText="1"/>
    </xf>
    <xf numFmtId="3" fontId="3" fillId="0" borderId="1" xfId="0" applyNumberFormat="1" applyFont="1" applyBorder="1" applyAlignment="1">
      <alignment horizontal="center" vertical="top" wrapText="1"/>
    </xf>
    <xf numFmtId="3" fontId="3" fillId="0" borderId="8" xfId="0" applyNumberFormat="1" applyFont="1" applyBorder="1" applyAlignment="1">
      <alignment vertical="center" wrapText="1"/>
    </xf>
    <xf numFmtId="3" fontId="2" fillId="0" borderId="8" xfId="0" applyNumberFormat="1" applyFont="1" applyBorder="1" applyAlignment="1">
      <alignment horizontal="center" vertical="top" wrapText="1"/>
    </xf>
    <xf numFmtId="3" fontId="3" fillId="0" borderId="2" xfId="0" applyNumberFormat="1" applyFont="1" applyBorder="1" applyAlignment="1">
      <alignment vertical="center" wrapText="1"/>
    </xf>
    <xf numFmtId="3" fontId="2" fillId="0" borderId="2" xfId="0" applyNumberFormat="1" applyFont="1" applyBorder="1" applyAlignment="1">
      <alignment horizontal="center" vertical="top" wrapText="1"/>
    </xf>
    <xf numFmtId="3" fontId="3" fillId="0" borderId="3" xfId="0" applyNumberFormat="1" applyFont="1" applyBorder="1" applyAlignment="1">
      <alignment vertical="center" wrapText="1"/>
    </xf>
    <xf numFmtId="3" fontId="2" fillId="0" borderId="11" xfId="0" applyNumberFormat="1" applyFont="1" applyBorder="1" applyAlignment="1">
      <alignment horizontal="center"/>
    </xf>
    <xf numFmtId="3" fontId="2" fillId="0" borderId="0" xfId="0" applyNumberFormat="1" applyFont="1" applyBorder="1" applyAlignment="1">
      <alignment horizontal="center"/>
    </xf>
    <xf numFmtId="3" fontId="2" fillId="0" borderId="0" xfId="0" applyNumberFormat="1" applyFont="1" applyBorder="1"/>
    <xf numFmtId="3" fontId="2" fillId="0" borderId="0" xfId="0" applyNumberFormat="1" applyFont="1" applyBorder="1" applyAlignment="1">
      <alignment vertical="top" wrapText="1"/>
    </xf>
    <xf numFmtId="3" fontId="10" fillId="0" borderId="2" xfId="0" applyNumberFormat="1" applyFont="1" applyBorder="1" applyAlignment="1">
      <alignment vertical="center" wrapText="1"/>
    </xf>
    <xf numFmtId="3" fontId="10" fillId="0" borderId="11" xfId="0" applyNumberFormat="1" applyFont="1" applyBorder="1" applyAlignment="1">
      <alignment vertical="center"/>
    </xf>
    <xf numFmtId="3" fontId="10" fillId="0" borderId="0" xfId="0" applyNumberFormat="1" applyFont="1" applyBorder="1" applyAlignment="1">
      <alignment vertical="center"/>
    </xf>
    <xf numFmtId="3" fontId="10" fillId="0" borderId="0" xfId="0" applyNumberFormat="1" applyFont="1" applyAlignment="1">
      <alignment vertical="center" wrapText="1"/>
    </xf>
    <xf numFmtId="3" fontId="10" fillId="0" borderId="0" xfId="0" applyNumberFormat="1" applyFont="1" applyAlignment="1">
      <alignment horizontal="left" vertical="center" wrapText="1" indent="1"/>
    </xf>
    <xf numFmtId="3" fontId="9" fillId="0" borderId="0" xfId="0" applyNumberFormat="1" applyFont="1" applyAlignment="1">
      <alignment vertical="center" wrapText="1"/>
    </xf>
    <xf numFmtId="3" fontId="10" fillId="0" borderId="1" xfId="0" applyNumberFormat="1" applyFont="1" applyBorder="1" applyAlignment="1">
      <alignment vertical="center"/>
    </xf>
    <xf numFmtId="3" fontId="10" fillId="5" borderId="1" xfId="0" applyNumberFormat="1" applyFont="1" applyFill="1" applyBorder="1" applyAlignment="1">
      <alignment horizontal="center" vertical="center" wrapText="1"/>
    </xf>
    <xf numFmtId="0" fontId="19" fillId="0" borderId="0" xfId="0" applyFont="1" applyFill="1" applyBorder="1" applyAlignment="1">
      <alignment vertical="center"/>
    </xf>
    <xf numFmtId="164" fontId="10" fillId="5" borderId="1"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164" fontId="10" fillId="0" borderId="0" xfId="0" applyNumberFormat="1" applyFont="1" applyFill="1" applyBorder="1" applyAlignment="1">
      <alignment horizontal="center" vertical="center" wrapText="1"/>
    </xf>
    <xf numFmtId="164" fontId="10" fillId="5" borderId="8" xfId="0" applyNumberFormat="1" applyFont="1" applyFill="1" applyBorder="1" applyAlignment="1">
      <alignment horizontal="center" vertical="center" wrapText="1"/>
    </xf>
    <xf numFmtId="0" fontId="12" fillId="0" borderId="1" xfId="0" applyFont="1" applyBorder="1" applyAlignment="1">
      <alignment horizontal="center" vertical="center" wrapText="1"/>
    </xf>
    <xf numFmtId="0" fontId="4" fillId="0" borderId="12" xfId="0" applyFont="1" applyBorder="1" applyAlignment="1">
      <alignment vertical="center" wrapText="1"/>
    </xf>
    <xf numFmtId="0" fontId="4" fillId="0" borderId="13" xfId="0" applyFont="1" applyBorder="1" applyAlignment="1">
      <alignment vertical="center" wrapText="1"/>
    </xf>
    <xf numFmtId="0" fontId="2" fillId="0" borderId="0" xfId="0" applyFont="1" applyBorder="1" applyAlignment="1">
      <alignment horizontal="left" vertical="center" wrapText="1"/>
    </xf>
    <xf numFmtId="0" fontId="24" fillId="0" borderId="23" xfId="0" applyFont="1" applyBorder="1" applyAlignment="1">
      <alignment vertical="center" wrapText="1"/>
    </xf>
    <xf numFmtId="0" fontId="24" fillId="0" borderId="24" xfId="0" applyFont="1" applyBorder="1" applyAlignment="1">
      <alignment vertical="center" wrapText="1"/>
    </xf>
    <xf numFmtId="0" fontId="24" fillId="0" borderId="25" xfId="0" applyFont="1" applyBorder="1" applyAlignment="1">
      <alignment vertical="center" wrapText="1"/>
    </xf>
    <xf numFmtId="0" fontId="24" fillId="0" borderId="0" xfId="0" applyFont="1" applyBorder="1" applyAlignment="1">
      <alignment vertical="center" wrapText="1"/>
    </xf>
    <xf numFmtId="0" fontId="24" fillId="0" borderId="26" xfId="0" applyFont="1" applyBorder="1" applyAlignment="1">
      <alignment vertical="center" wrapText="1"/>
    </xf>
    <xf numFmtId="0" fontId="24" fillId="0" borderId="27" xfId="0" applyFont="1" applyBorder="1" applyAlignment="1">
      <alignment vertical="center" wrapText="1"/>
    </xf>
    <xf numFmtId="0" fontId="22" fillId="0" borderId="28" xfId="0" applyFont="1" applyBorder="1" applyAlignment="1">
      <alignment horizontal="center" vertical="center" wrapText="1"/>
    </xf>
    <xf numFmtId="0" fontId="3" fillId="0" borderId="22" xfId="0" applyFont="1" applyBorder="1" applyAlignment="1">
      <alignment horizontal="left" vertical="center" wrapText="1"/>
    </xf>
    <xf numFmtId="0" fontId="24" fillId="0" borderId="29" xfId="0" applyFont="1" applyBorder="1" applyAlignment="1">
      <alignment horizontal="center" vertical="center" wrapText="1"/>
    </xf>
    <xf numFmtId="0" fontId="24" fillId="0" borderId="30"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32" xfId="0" applyFont="1" applyBorder="1" applyAlignment="1">
      <alignment horizontal="center" vertical="center" wrapText="1"/>
    </xf>
    <xf numFmtId="0" fontId="22" fillId="0" borderId="33" xfId="0" applyFont="1" applyBorder="1" applyAlignment="1">
      <alignment horizontal="center" vertical="center" wrapText="1"/>
    </xf>
    <xf numFmtId="0" fontId="22" fillId="0" borderId="0" xfId="0" applyFont="1" applyAlignment="1">
      <alignment vertical="center" wrapText="1"/>
    </xf>
    <xf numFmtId="0" fontId="24" fillId="0" borderId="34" xfId="0" applyFont="1" applyBorder="1" applyAlignment="1">
      <alignment horizontal="center" vertical="center" wrapText="1"/>
    </xf>
    <xf numFmtId="0" fontId="24" fillId="0" borderId="35" xfId="0" applyFont="1" applyBorder="1" applyAlignment="1">
      <alignment vertical="center" wrapText="1"/>
    </xf>
    <xf numFmtId="0" fontId="22" fillId="0" borderId="36" xfId="0" applyFont="1" applyBorder="1" applyAlignment="1">
      <alignment vertical="center" wrapText="1"/>
    </xf>
    <xf numFmtId="0" fontId="22" fillId="0" borderId="0" xfId="0" applyFont="1" applyAlignment="1">
      <alignment horizontal="center" vertical="center" wrapText="1"/>
    </xf>
    <xf numFmtId="0" fontId="24" fillId="0" borderId="37" xfId="0" applyFont="1" applyBorder="1" applyAlignment="1">
      <alignment horizontal="center" vertical="center" wrapText="1"/>
    </xf>
    <xf numFmtId="0" fontId="24" fillId="0" borderId="38" xfId="0" applyFont="1" applyBorder="1" applyAlignment="1">
      <alignment vertical="center" wrapText="1"/>
    </xf>
    <xf numFmtId="0" fontId="22" fillId="0" borderId="39" xfId="0" applyFont="1" applyBorder="1" applyAlignment="1">
      <alignment horizontal="center" vertical="center" wrapText="1"/>
    </xf>
    <xf numFmtId="0" fontId="22" fillId="0" borderId="40" xfId="0" applyFont="1" applyBorder="1" applyAlignment="1">
      <alignment vertical="center" wrapText="1"/>
    </xf>
    <xf numFmtId="0" fontId="24" fillId="0" borderId="39" xfId="0" applyFont="1" applyBorder="1" applyAlignment="1">
      <alignment horizontal="center" vertical="center" wrapText="1"/>
    </xf>
    <xf numFmtId="0" fontId="24" fillId="0" borderId="40" xfId="0" applyFont="1" applyBorder="1" applyAlignment="1">
      <alignment vertical="center" wrapText="1"/>
    </xf>
    <xf numFmtId="0" fontId="24" fillId="0" borderId="41" xfId="0" applyFont="1" applyBorder="1" applyAlignment="1">
      <alignment vertical="center" wrapText="1"/>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0" fontId="24" fillId="0" borderId="44" xfId="0" applyFont="1" applyBorder="1" applyAlignment="1">
      <alignment horizontal="center" vertical="center" wrapText="1"/>
    </xf>
    <xf numFmtId="0" fontId="24" fillId="0" borderId="45" xfId="0" applyFont="1" applyBorder="1" applyAlignment="1">
      <alignment horizontal="center" vertical="center" wrapText="1"/>
    </xf>
    <xf numFmtId="0" fontId="22" fillId="0" borderId="46" xfId="0" applyFont="1" applyBorder="1" applyAlignment="1">
      <alignment horizontal="center" vertical="center" wrapText="1"/>
    </xf>
    <xf numFmtId="0" fontId="24" fillId="0" borderId="47" xfId="0" applyFont="1" applyBorder="1" applyAlignment="1">
      <alignment horizontal="center" vertical="center" wrapText="1"/>
    </xf>
    <xf numFmtId="0" fontId="22" fillId="0" borderId="48" xfId="0" applyFont="1" applyBorder="1" applyAlignment="1">
      <alignment horizontal="center" vertical="center" wrapText="1"/>
    </xf>
    <xf numFmtId="0" fontId="24" fillId="0" borderId="46" xfId="0" applyFont="1" applyBorder="1" applyAlignment="1">
      <alignment horizontal="center" vertical="center" wrapText="1"/>
    </xf>
    <xf numFmtId="0" fontId="24" fillId="0" borderId="36" xfId="0" applyFont="1" applyBorder="1" applyAlignment="1">
      <alignment vertical="center" wrapText="1"/>
    </xf>
    <xf numFmtId="0" fontId="24" fillId="0" borderId="49" xfId="0" applyFont="1" applyBorder="1" applyAlignment="1">
      <alignment horizontal="center" vertical="center" wrapText="1"/>
    </xf>
    <xf numFmtId="0" fontId="24" fillId="0" borderId="0" xfId="0" applyFont="1" applyAlignment="1">
      <alignment vertical="center" wrapText="1"/>
    </xf>
    <xf numFmtId="0" fontId="24" fillId="0" borderId="48" xfId="0" applyFont="1" applyBorder="1" applyAlignment="1">
      <alignment horizontal="center" vertical="center" wrapText="1"/>
    </xf>
    <xf numFmtId="0" fontId="24" fillId="0" borderId="50" xfId="0" applyFont="1" applyBorder="1" applyAlignment="1">
      <alignment vertical="center" wrapText="1"/>
    </xf>
    <xf numFmtId="0" fontId="23" fillId="0" borderId="51" xfId="0" applyFont="1" applyBorder="1" applyAlignment="1">
      <alignment horizontal="center" vertical="center" wrapText="1"/>
    </xf>
    <xf numFmtId="0" fontId="23" fillId="0" borderId="52" xfId="0" applyFont="1" applyBorder="1" applyAlignment="1">
      <alignment horizontal="center" vertical="center" wrapText="1"/>
    </xf>
    <xf numFmtId="0" fontId="25" fillId="0" borderId="33" xfId="0" applyFont="1" applyBorder="1" applyAlignment="1">
      <alignment horizontal="center" vertical="center" wrapText="1"/>
    </xf>
    <xf numFmtId="0" fontId="25" fillId="0" borderId="0" xfId="0" applyFont="1" applyAlignment="1">
      <alignment vertical="center" wrapText="1"/>
    </xf>
    <xf numFmtId="0" fontId="23" fillId="0" borderId="37" xfId="0" applyFont="1" applyBorder="1" applyAlignment="1">
      <alignment horizontal="center" vertical="center" wrapText="1"/>
    </xf>
    <xf numFmtId="0" fontId="23" fillId="0" borderId="27" xfId="0" applyFont="1" applyBorder="1" applyAlignment="1">
      <alignment vertical="center" wrapText="1"/>
    </xf>
    <xf numFmtId="0" fontId="23" fillId="0" borderId="34" xfId="0" applyFont="1" applyBorder="1" applyAlignment="1">
      <alignment horizontal="center" vertical="center" wrapText="1"/>
    </xf>
    <xf numFmtId="0" fontId="23" fillId="0" borderId="41" xfId="0" applyFont="1" applyBorder="1" applyAlignment="1">
      <alignment vertical="center" wrapText="1"/>
    </xf>
    <xf numFmtId="0" fontId="23" fillId="0" borderId="39" xfId="0" applyFont="1" applyBorder="1" applyAlignment="1">
      <alignment horizontal="center" vertical="center" wrapText="1"/>
    </xf>
    <xf numFmtId="0" fontId="23" fillId="0" borderId="24" xfId="0" applyFont="1" applyBorder="1" applyAlignment="1">
      <alignment vertical="center" wrapText="1"/>
    </xf>
    <xf numFmtId="0" fontId="25" fillId="0" borderId="39" xfId="0" applyFont="1" applyBorder="1" applyAlignment="1">
      <alignment horizontal="center" vertical="center" wrapText="1"/>
    </xf>
    <xf numFmtId="0" fontId="25" fillId="0" borderId="24" xfId="0" applyFont="1" applyBorder="1" applyAlignment="1">
      <alignment vertical="center" wrapText="1"/>
    </xf>
    <xf numFmtId="0" fontId="23" fillId="0" borderId="33" xfId="0" applyFont="1" applyBorder="1" applyAlignment="1">
      <alignment horizontal="center" vertical="center" wrapText="1"/>
    </xf>
    <xf numFmtId="0" fontId="23" fillId="0" borderId="0" xfId="0" applyFont="1" applyAlignment="1">
      <alignment vertical="center" wrapText="1"/>
    </xf>
    <xf numFmtId="0" fontId="23" fillId="0" borderId="0" xfId="0" applyFont="1" applyBorder="1" applyAlignment="1">
      <alignment vertical="center" wrapText="1"/>
    </xf>
    <xf numFmtId="0" fontId="25" fillId="0" borderId="53" xfId="0" applyFont="1" applyBorder="1" applyAlignment="1">
      <alignment horizontal="center" vertical="center" wrapText="1"/>
    </xf>
    <xf numFmtId="0" fontId="25" fillId="0" borderId="54" xfId="0" applyFont="1" applyBorder="1" applyAlignment="1">
      <alignment horizontal="center" vertical="center" wrapText="1"/>
    </xf>
    <xf numFmtId="0" fontId="25" fillId="0" borderId="55" xfId="0" applyFont="1" applyBorder="1" applyAlignment="1">
      <alignment vertical="center" wrapText="1"/>
    </xf>
    <xf numFmtId="0" fontId="23" fillId="0" borderId="56" xfId="0" applyFont="1" applyBorder="1" applyAlignment="1">
      <alignment vertical="center" wrapText="1"/>
    </xf>
    <xf numFmtId="0" fontId="25" fillId="0" borderId="56" xfId="0" applyFont="1" applyBorder="1" applyAlignment="1">
      <alignment vertical="center" wrapText="1"/>
    </xf>
    <xf numFmtId="0" fontId="23" fillId="0" borderId="57" xfId="0" applyFont="1" applyBorder="1" applyAlignment="1">
      <alignment vertical="center" wrapText="1"/>
    </xf>
    <xf numFmtId="0" fontId="25" fillId="0" borderId="58" xfId="0" applyFont="1" applyBorder="1" applyAlignment="1">
      <alignment horizontal="center" vertical="center" wrapText="1"/>
    </xf>
    <xf numFmtId="0" fontId="25" fillId="0" borderId="59" xfId="0" applyFont="1" applyBorder="1" applyAlignment="1">
      <alignment horizontal="center" vertical="center" wrapText="1"/>
    </xf>
    <xf numFmtId="0" fontId="24" fillId="0" borderId="60" xfId="0" applyFont="1" applyBorder="1" applyAlignment="1">
      <alignment horizontal="center" vertical="center" wrapText="1"/>
    </xf>
    <xf numFmtId="0" fontId="24" fillId="0" borderId="45" xfId="0" applyFont="1" applyBorder="1" applyAlignment="1">
      <alignment vertical="center" wrapText="1"/>
    </xf>
    <xf numFmtId="0" fontId="22" fillId="0" borderId="61" xfId="0" applyFont="1" applyBorder="1" applyAlignment="1">
      <alignment horizontal="center" vertical="center" wrapText="1"/>
    </xf>
    <xf numFmtId="0" fontId="22" fillId="0" borderId="59" xfId="0" applyFont="1" applyBorder="1" applyAlignment="1">
      <alignment vertical="center" wrapText="1"/>
    </xf>
    <xf numFmtId="0" fontId="24" fillId="0" borderId="43" xfId="0" applyFont="1" applyBorder="1" applyAlignment="1">
      <alignment vertical="center" wrapText="1"/>
    </xf>
    <xf numFmtId="0" fontId="24" fillId="0" borderId="62" xfId="0" applyFont="1" applyBorder="1" applyAlignment="1">
      <alignment horizontal="center" vertical="center" wrapText="1"/>
    </xf>
    <xf numFmtId="0" fontId="24" fillId="0" borderId="63" xfId="0" applyFont="1" applyBorder="1" applyAlignment="1">
      <alignment horizontal="center" vertical="center" wrapText="1"/>
    </xf>
    <xf numFmtId="0" fontId="22" fillId="0" borderId="64" xfId="0" applyFont="1" applyBorder="1" applyAlignment="1">
      <alignment horizontal="center" vertical="center" wrapText="1"/>
    </xf>
    <xf numFmtId="0" fontId="24" fillId="0" borderId="65" xfId="0" applyFont="1" applyBorder="1" applyAlignment="1">
      <alignment horizontal="center" vertical="center" wrapText="1"/>
    </xf>
    <xf numFmtId="0" fontId="24" fillId="0" borderId="66" xfId="0" applyFont="1" applyBorder="1" applyAlignment="1">
      <alignment vertical="center" wrapText="1"/>
    </xf>
    <xf numFmtId="0" fontId="24" fillId="0" borderId="64" xfId="0" applyFont="1" applyBorder="1" applyAlignment="1">
      <alignment horizontal="center" vertical="center" wrapText="1"/>
    </xf>
    <xf numFmtId="0" fontId="22" fillId="0" borderId="67" xfId="0" applyFont="1" applyBorder="1" applyAlignment="1">
      <alignment horizontal="center" vertical="center" wrapText="1"/>
    </xf>
    <xf numFmtId="0" fontId="22" fillId="0" borderId="68" xfId="0" applyFont="1" applyBorder="1" applyAlignment="1">
      <alignment horizontal="center" vertical="center" wrapText="1"/>
    </xf>
    <xf numFmtId="0" fontId="22" fillId="0" borderId="59" xfId="0" applyFont="1" applyBorder="1" applyAlignment="1">
      <alignment horizontal="center" vertical="center" wrapText="1"/>
    </xf>
    <xf numFmtId="0" fontId="3" fillId="0" borderId="0" xfId="0" applyFont="1" applyAlignment="1">
      <alignment horizontal="left" vertical="center" indent="8"/>
    </xf>
    <xf numFmtId="9" fontId="2" fillId="5" borderId="8" xfId="4" applyFont="1" applyFill="1" applyBorder="1" applyAlignment="1">
      <alignment vertical="center" wrapText="1"/>
    </xf>
    <xf numFmtId="9" fontId="2" fillId="5" borderId="2" xfId="4" applyFont="1" applyFill="1" applyBorder="1" applyAlignment="1">
      <alignment vertical="center" wrapText="1"/>
    </xf>
    <xf numFmtId="9" fontId="2" fillId="5" borderId="3" xfId="4" applyFont="1" applyFill="1" applyBorder="1" applyAlignment="1">
      <alignment vertical="center" wrapText="1"/>
    </xf>
    <xf numFmtId="9" fontId="2" fillId="5" borderId="5" xfId="4" applyFont="1" applyFill="1" applyBorder="1" applyAlignment="1">
      <alignment horizontal="center" vertical="center" wrapText="1"/>
    </xf>
    <xf numFmtId="49" fontId="3" fillId="3" borderId="12" xfId="0" applyNumberFormat="1" applyFont="1" applyFill="1" applyBorder="1" applyAlignment="1">
      <alignment horizontal="center" vertical="center"/>
    </xf>
    <xf numFmtId="49" fontId="3" fillId="5" borderId="3" xfId="0" applyNumberFormat="1" applyFont="1" applyFill="1" applyBorder="1" applyAlignment="1">
      <alignment horizontal="center" vertical="center"/>
    </xf>
    <xf numFmtId="0" fontId="2" fillId="5" borderId="1" xfId="0" applyFont="1" applyFill="1" applyBorder="1" applyAlignment="1">
      <alignment vertical="center"/>
    </xf>
    <xf numFmtId="0" fontId="3" fillId="5" borderId="5" xfId="0" applyFont="1" applyFill="1" applyBorder="1" applyAlignment="1">
      <alignment horizontal="center" vertical="center"/>
    </xf>
    <xf numFmtId="3" fontId="10" fillId="3" borderId="9" xfId="0" applyNumberFormat="1" applyFont="1" applyFill="1" applyBorder="1" applyAlignment="1">
      <alignment horizontal="center" vertical="center" wrapText="1"/>
    </xf>
    <xf numFmtId="3" fontId="2" fillId="0" borderId="6" xfId="0" applyNumberFormat="1" applyFont="1" applyBorder="1" applyAlignment="1">
      <alignment horizontal="center" vertical="center" wrapText="1"/>
    </xf>
    <xf numFmtId="3" fontId="10" fillId="0" borderId="20" xfId="0" applyNumberFormat="1" applyFont="1" applyBorder="1" applyAlignment="1">
      <alignment horizontal="center" vertical="center" wrapText="1"/>
    </xf>
    <xf numFmtId="1" fontId="3" fillId="0" borderId="1" xfId="0" applyNumberFormat="1" applyFont="1" applyBorder="1" applyAlignment="1">
      <alignment horizontal="center" vertical="center" wrapText="1"/>
    </xf>
    <xf numFmtId="3" fontId="3" fillId="5" borderId="1" xfId="0" applyNumberFormat="1" applyFont="1" applyFill="1" applyBorder="1" applyAlignment="1">
      <alignment horizontal="center" vertical="center" wrapText="1"/>
    </xf>
    <xf numFmtId="3" fontId="2" fillId="0" borderId="2" xfId="0" applyNumberFormat="1" applyFont="1" applyBorder="1" applyAlignment="1">
      <alignment vertical="center" wrapText="1"/>
    </xf>
    <xf numFmtId="3" fontId="2" fillId="0" borderId="2" xfId="0" applyNumberFormat="1" applyFont="1" applyBorder="1" applyAlignment="1">
      <alignment vertical="top"/>
    </xf>
    <xf numFmtId="3" fontId="2" fillId="0" borderId="3" xfId="0" applyNumberFormat="1" applyFont="1" applyBorder="1"/>
    <xf numFmtId="3" fontId="2" fillId="0" borderId="0" xfId="0" applyNumberFormat="1" applyFont="1"/>
    <xf numFmtId="3" fontId="3" fillId="0" borderId="8" xfId="0" applyNumberFormat="1" applyFont="1" applyBorder="1" applyAlignment="1">
      <alignment horizontal="center" vertical="center" wrapText="1"/>
    </xf>
    <xf numFmtId="3" fontId="3" fillId="0" borderId="3" xfId="0" applyNumberFormat="1" applyFont="1" applyBorder="1" applyAlignment="1">
      <alignment horizontal="center" vertical="center" wrapText="1"/>
    </xf>
    <xf numFmtId="3" fontId="3" fillId="0" borderId="1" xfId="0" applyNumberFormat="1" applyFont="1" applyBorder="1" applyAlignment="1">
      <alignment vertical="center" wrapText="1"/>
    </xf>
    <xf numFmtId="3" fontId="2" fillId="0" borderId="1" xfId="0" applyNumberFormat="1" applyFont="1" applyBorder="1" applyAlignment="1">
      <alignment vertical="center" wrapText="1"/>
    </xf>
    <xf numFmtId="3" fontId="3" fillId="0" borderId="5" xfId="0" applyNumberFormat="1" applyFont="1" applyBorder="1" applyAlignment="1">
      <alignment horizontal="center" vertical="center" wrapText="1"/>
    </xf>
    <xf numFmtId="3" fontId="3" fillId="5" borderId="5" xfId="0" applyNumberFormat="1" applyFont="1" applyFill="1" applyBorder="1" applyAlignment="1">
      <alignment horizontal="center" vertical="center" wrapText="1"/>
    </xf>
    <xf numFmtId="3" fontId="3" fillId="4" borderId="8" xfId="0" applyNumberFormat="1" applyFont="1" applyFill="1" applyBorder="1" applyAlignment="1">
      <alignment horizontal="center" vertical="center" wrapText="1"/>
    </xf>
    <xf numFmtId="3" fontId="3" fillId="4" borderId="22" xfId="0" applyNumberFormat="1" applyFont="1" applyFill="1" applyBorder="1" applyAlignment="1">
      <alignment horizontal="center" vertical="center" wrapText="1"/>
    </xf>
    <xf numFmtId="3" fontId="9" fillId="4" borderId="5" xfId="0" applyNumberFormat="1" applyFont="1" applyFill="1" applyBorder="1" applyAlignment="1">
      <alignment horizontal="center" vertical="center" wrapText="1"/>
    </xf>
    <xf numFmtId="3" fontId="10" fillId="0" borderId="9" xfId="0" applyNumberFormat="1" applyFont="1" applyBorder="1" applyAlignment="1">
      <alignment vertical="center" wrapText="1"/>
    </xf>
    <xf numFmtId="3" fontId="10" fillId="0" borderId="8" xfId="0" applyNumberFormat="1" applyFont="1" applyBorder="1" applyAlignment="1">
      <alignment vertical="center" wrapText="1"/>
    </xf>
    <xf numFmtId="3" fontId="10" fillId="0" borderId="5" xfId="0" applyNumberFormat="1" applyFont="1" applyBorder="1" applyAlignment="1">
      <alignment vertical="center" wrapText="1"/>
    </xf>
    <xf numFmtId="3" fontId="9" fillId="5" borderId="5" xfId="0" applyNumberFormat="1" applyFont="1" applyFill="1" applyBorder="1" applyAlignment="1">
      <alignment horizontal="center" vertical="center" wrapText="1"/>
    </xf>
    <xf numFmtId="3" fontId="10" fillId="3" borderId="2" xfId="0" applyNumberFormat="1" applyFont="1" applyFill="1" applyBorder="1" applyAlignment="1">
      <alignment vertical="center" wrapText="1"/>
    </xf>
    <xf numFmtId="3" fontId="10" fillId="3" borderId="3" xfId="0" applyNumberFormat="1" applyFont="1" applyFill="1" applyBorder="1" applyAlignment="1">
      <alignment vertical="center" wrapText="1"/>
    </xf>
    <xf numFmtId="3" fontId="10" fillId="3" borderId="8" xfId="0" applyNumberFormat="1" applyFont="1" applyFill="1" applyBorder="1" applyAlignment="1">
      <alignment vertical="center" wrapText="1"/>
    </xf>
    <xf numFmtId="3" fontId="10" fillId="0" borderId="10" xfId="0" applyNumberFormat="1" applyFont="1" applyBorder="1" applyAlignment="1">
      <alignment vertical="center" wrapText="1"/>
    </xf>
    <xf numFmtId="3" fontId="10" fillId="3" borderId="10" xfId="0" applyNumberFormat="1" applyFont="1" applyFill="1" applyBorder="1" applyAlignment="1">
      <alignment vertical="center" wrapText="1"/>
    </xf>
    <xf numFmtId="3" fontId="10" fillId="3" borderId="5" xfId="0" applyNumberFormat="1" applyFont="1" applyFill="1" applyBorder="1" applyAlignment="1">
      <alignment vertical="center" wrapText="1"/>
    </xf>
    <xf numFmtId="3" fontId="2" fillId="0" borderId="2" xfId="0" applyNumberFormat="1" applyFont="1" applyBorder="1" applyAlignment="1">
      <alignment horizontal="center" vertical="center"/>
    </xf>
    <xf numFmtId="3" fontId="2" fillId="0" borderId="10" xfId="0" applyNumberFormat="1" applyFont="1" applyBorder="1" applyAlignment="1">
      <alignment horizontal="center" vertical="center"/>
    </xf>
    <xf numFmtId="3" fontId="2" fillId="0" borderId="3" xfId="0" applyNumberFormat="1" applyFont="1" applyBorder="1" applyAlignment="1">
      <alignment horizontal="center" vertical="center"/>
    </xf>
    <xf numFmtId="3" fontId="2" fillId="0" borderId="8" xfId="0" applyNumberFormat="1" applyFont="1" applyBorder="1" applyAlignment="1">
      <alignment vertical="center" wrapText="1"/>
    </xf>
    <xf numFmtId="3" fontId="15" fillId="0" borderId="0" xfId="0" applyNumberFormat="1" applyFont="1" applyAlignment="1">
      <alignment horizontal="center"/>
    </xf>
    <xf numFmtId="3" fontId="10" fillId="0" borderId="5" xfId="0" applyNumberFormat="1" applyFont="1" applyBorder="1" applyAlignment="1">
      <alignment horizontal="center" vertical="center"/>
    </xf>
    <xf numFmtId="3" fontId="2" fillId="0" borderId="1" xfId="0" applyNumberFormat="1" applyFont="1" applyFill="1" applyBorder="1" applyAlignment="1">
      <alignment horizontal="center" vertical="center"/>
    </xf>
    <xf numFmtId="3" fontId="10" fillId="5" borderId="5" xfId="0" applyNumberFormat="1" applyFont="1" applyFill="1" applyBorder="1" applyAlignment="1">
      <alignment horizontal="center" vertical="center"/>
    </xf>
    <xf numFmtId="10" fontId="2" fillId="5" borderId="1" xfId="4" applyNumberFormat="1" applyFont="1" applyFill="1" applyBorder="1" applyAlignment="1">
      <alignment horizontal="center" vertical="center" wrapText="1"/>
    </xf>
    <xf numFmtId="3" fontId="2" fillId="5" borderId="10" xfId="0" applyNumberFormat="1" applyFont="1" applyFill="1" applyBorder="1" applyAlignment="1">
      <alignment horizontal="center" vertical="center" wrapText="1"/>
    </xf>
    <xf numFmtId="3" fontId="2" fillId="5" borderId="5" xfId="0" applyNumberFormat="1" applyFont="1" applyFill="1" applyBorder="1" applyAlignment="1">
      <alignment horizontal="center" vertical="center" wrapText="1"/>
    </xf>
    <xf numFmtId="3" fontId="10" fillId="0" borderId="3" xfId="0" applyNumberFormat="1" applyFont="1" applyBorder="1" applyAlignment="1">
      <alignment vertical="top" wrapText="1"/>
    </xf>
    <xf numFmtId="3" fontId="18" fillId="0" borderId="10" xfId="0" applyNumberFormat="1" applyFont="1" applyBorder="1" applyAlignment="1">
      <alignment horizontal="center" vertical="center" wrapText="1"/>
    </xf>
    <xf numFmtId="3" fontId="10" fillId="5" borderId="10" xfId="0" applyNumberFormat="1" applyFont="1" applyFill="1" applyBorder="1" applyAlignment="1">
      <alignment horizontal="center" vertical="center" wrapText="1"/>
    </xf>
    <xf numFmtId="3" fontId="10" fillId="3" borderId="0" xfId="0" applyNumberFormat="1" applyFont="1" applyFill="1" applyAlignment="1">
      <alignment horizontal="center" vertical="center" wrapText="1"/>
    </xf>
    <xf numFmtId="0" fontId="9" fillId="0" borderId="0" xfId="0" applyFont="1" applyAlignment="1">
      <alignment horizontal="left" vertical="center"/>
    </xf>
    <xf numFmtId="0" fontId="9" fillId="0" borderId="0" xfId="0" applyFont="1" applyAlignment="1">
      <alignment horizontal="left"/>
    </xf>
    <xf numFmtId="3" fontId="3" fillId="0" borderId="0" xfId="0" applyNumberFormat="1" applyFont="1" applyAlignment="1">
      <alignment horizontal="left" vertical="center"/>
    </xf>
    <xf numFmtId="1" fontId="3" fillId="0" borderId="9" xfId="0" applyNumberFormat="1" applyFont="1" applyBorder="1" applyAlignment="1">
      <alignment horizontal="center" vertical="center" wrapText="1"/>
    </xf>
    <xf numFmtId="1" fontId="9" fillId="0" borderId="1" xfId="0" applyNumberFormat="1" applyFont="1" applyBorder="1" applyAlignment="1">
      <alignment horizontal="center" vertical="center" wrapText="1"/>
    </xf>
    <xf numFmtId="1" fontId="9" fillId="0" borderId="1" xfId="0" applyNumberFormat="1" applyFont="1" applyBorder="1" applyAlignment="1">
      <alignment horizontal="center" vertical="center"/>
    </xf>
    <xf numFmtId="1" fontId="10" fillId="0" borderId="2" xfId="0" applyNumberFormat="1" applyFont="1" applyBorder="1" applyAlignment="1">
      <alignment horizontal="center" vertical="center" wrapText="1"/>
    </xf>
    <xf numFmtId="1" fontId="10" fillId="0" borderId="3"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0" fontId="9" fillId="0" borderId="2" xfId="0" applyFont="1" applyBorder="1" applyAlignment="1">
      <alignment horizontal="center" vertical="center" wrapText="1"/>
    </xf>
    <xf numFmtId="0" fontId="9" fillId="0" borderId="1" xfId="0" applyFont="1" applyBorder="1" applyAlignment="1">
      <alignment horizontal="center" vertical="center"/>
    </xf>
    <xf numFmtId="3" fontId="10" fillId="3" borderId="0" xfId="0" applyNumberFormat="1" applyFont="1" applyFill="1" applyBorder="1" applyAlignment="1">
      <alignment horizontal="center" vertical="center" wrapText="1"/>
    </xf>
    <xf numFmtId="3" fontId="10" fillId="3" borderId="13" xfId="0" applyNumberFormat="1" applyFont="1" applyFill="1" applyBorder="1" applyAlignment="1">
      <alignment horizontal="center" vertical="center" wrapText="1"/>
    </xf>
    <xf numFmtId="0" fontId="28" fillId="0" borderId="0" xfId="0" applyFont="1" applyAlignment="1">
      <alignment horizontal="left" vertical="center"/>
    </xf>
    <xf numFmtId="3" fontId="2" fillId="5" borderId="8" xfId="0" applyNumberFormat="1" applyFont="1" applyFill="1" applyBorder="1" applyAlignment="1">
      <alignment vertical="center" wrapText="1"/>
    </xf>
    <xf numFmtId="3" fontId="2" fillId="5" borderId="2" xfId="0" applyNumberFormat="1" applyFont="1" applyFill="1" applyBorder="1" applyAlignment="1">
      <alignment vertical="center" wrapText="1"/>
    </xf>
    <xf numFmtId="3" fontId="2" fillId="0" borderId="3" xfId="0" applyNumberFormat="1" applyFont="1" applyBorder="1" applyAlignment="1">
      <alignment vertical="center" wrapText="1"/>
    </xf>
    <xf numFmtId="3" fontId="2" fillId="5" borderId="3" xfId="0" applyNumberFormat="1" applyFont="1" applyFill="1" applyBorder="1" applyAlignment="1">
      <alignment vertical="center" wrapText="1"/>
    </xf>
    <xf numFmtId="3" fontId="4" fillId="0" borderId="13" xfId="0" applyNumberFormat="1" applyFont="1" applyBorder="1" applyAlignment="1">
      <alignment vertical="center" wrapText="1"/>
    </xf>
    <xf numFmtId="3" fontId="4" fillId="0" borderId="5" xfId="0" applyNumberFormat="1" applyFont="1" applyBorder="1" applyAlignment="1">
      <alignment vertical="center" wrapText="1"/>
    </xf>
    <xf numFmtId="3" fontId="2" fillId="0" borderId="2" xfId="0" applyNumberFormat="1" applyFont="1" applyBorder="1" applyAlignment="1">
      <alignment vertical="center"/>
    </xf>
    <xf numFmtId="3" fontId="2" fillId="0" borderId="3" xfId="0" applyNumberFormat="1" applyFont="1" applyBorder="1" applyAlignment="1">
      <alignment vertical="center"/>
    </xf>
    <xf numFmtId="3" fontId="3" fillId="0" borderId="6" xfId="0" applyNumberFormat="1" applyFont="1" applyBorder="1" applyAlignment="1">
      <alignment horizontal="center" vertical="center" wrapText="1"/>
    </xf>
    <xf numFmtId="3" fontId="3" fillId="5" borderId="4" xfId="0" applyNumberFormat="1" applyFont="1" applyFill="1" applyBorder="1" applyAlignment="1">
      <alignment horizontal="center" vertical="center" wrapText="1"/>
    </xf>
    <xf numFmtId="3" fontId="2" fillId="0" borderId="2" xfId="0" applyNumberFormat="1" applyFont="1" applyBorder="1" applyAlignment="1">
      <alignment vertical="top" wrapText="1"/>
    </xf>
    <xf numFmtId="3" fontId="2" fillId="5" borderId="2" xfId="0" applyNumberFormat="1" applyFont="1" applyFill="1" applyBorder="1" applyAlignment="1">
      <alignment vertical="top" wrapText="1"/>
    </xf>
    <xf numFmtId="3" fontId="24" fillId="0" borderId="69" xfId="0" applyNumberFormat="1" applyFont="1" applyBorder="1" applyAlignment="1">
      <alignment vertical="center" wrapText="1"/>
    </xf>
    <xf numFmtId="3" fontId="23" fillId="0" borderId="36" xfId="0" applyNumberFormat="1" applyFont="1" applyBorder="1" applyAlignment="1">
      <alignment vertical="center" wrapText="1"/>
    </xf>
    <xf numFmtId="3" fontId="23" fillId="0" borderId="70" xfId="0" applyNumberFormat="1" applyFont="1" applyBorder="1" applyAlignment="1">
      <alignment vertical="center" wrapText="1"/>
    </xf>
    <xf numFmtId="3" fontId="22" fillId="5" borderId="71" xfId="0" applyNumberFormat="1" applyFont="1" applyFill="1" applyBorder="1" applyAlignment="1">
      <alignment horizontal="center" vertical="center" wrapText="1"/>
    </xf>
    <xf numFmtId="3" fontId="22" fillId="5" borderId="72" xfId="0" applyNumberFormat="1" applyFont="1" applyFill="1" applyBorder="1" applyAlignment="1">
      <alignment horizontal="center" vertical="center" wrapText="1"/>
    </xf>
    <xf numFmtId="3" fontId="22" fillId="5" borderId="73" xfId="0" applyNumberFormat="1" applyFont="1" applyFill="1" applyBorder="1" applyAlignment="1">
      <alignment horizontal="center" vertical="center" wrapText="1"/>
    </xf>
    <xf numFmtId="3" fontId="22" fillId="5" borderId="69" xfId="0" applyNumberFormat="1" applyFont="1" applyFill="1" applyBorder="1" applyAlignment="1">
      <alignment horizontal="center" vertical="center" wrapText="1"/>
    </xf>
    <xf numFmtId="3" fontId="22" fillId="5" borderId="74" xfId="0" applyNumberFormat="1" applyFont="1" applyFill="1" applyBorder="1" applyAlignment="1">
      <alignment horizontal="center" vertical="center" wrapText="1"/>
    </xf>
    <xf numFmtId="3" fontId="22" fillId="5" borderId="75" xfId="0" applyNumberFormat="1" applyFont="1" applyFill="1" applyBorder="1" applyAlignment="1">
      <alignment horizontal="center" vertical="center" wrapText="1"/>
    </xf>
    <xf numFmtId="3" fontId="24" fillId="0" borderId="76" xfId="0" applyNumberFormat="1" applyFont="1" applyBorder="1" applyAlignment="1">
      <alignment horizontal="left" vertical="center" wrapText="1"/>
    </xf>
    <xf numFmtId="3" fontId="23" fillId="0" borderId="77" xfId="0" applyNumberFormat="1" applyFont="1" applyBorder="1" applyAlignment="1">
      <alignment horizontal="left" vertical="center" wrapText="1"/>
    </xf>
    <xf numFmtId="3" fontId="23" fillId="5" borderId="78" xfId="0" applyNumberFormat="1" applyFont="1" applyFill="1" applyBorder="1" applyAlignment="1">
      <alignment horizontal="center" vertical="center" wrapText="1"/>
    </xf>
    <xf numFmtId="3" fontId="23" fillId="0" borderId="79" xfId="0" applyNumberFormat="1" applyFont="1" applyBorder="1" applyAlignment="1">
      <alignment horizontal="left" vertical="center" wrapText="1"/>
    </xf>
    <xf numFmtId="3" fontId="24" fillId="0" borderId="80" xfId="0" applyNumberFormat="1" applyFont="1" applyBorder="1" applyAlignment="1">
      <alignment horizontal="left" vertical="center" wrapText="1"/>
    </xf>
    <xf numFmtId="3" fontId="23" fillId="0" borderId="81" xfId="0" applyNumberFormat="1" applyFont="1" applyBorder="1" applyAlignment="1">
      <alignment horizontal="left" vertical="center" wrapText="1"/>
    </xf>
    <xf numFmtId="3" fontId="23" fillId="0" borderId="82" xfId="0" applyNumberFormat="1" applyFont="1" applyBorder="1" applyAlignment="1">
      <alignment horizontal="left" vertical="center" wrapText="1"/>
    </xf>
    <xf numFmtId="3" fontId="24" fillId="0" borderId="69" xfId="0" applyNumberFormat="1" applyFont="1" applyBorder="1" applyAlignment="1">
      <alignment horizontal="left" vertical="center" wrapText="1"/>
    </xf>
    <xf numFmtId="3" fontId="23" fillId="0" borderId="36" xfId="0" applyNumberFormat="1" applyFont="1" applyBorder="1" applyAlignment="1">
      <alignment horizontal="left" vertical="center" wrapText="1"/>
    </xf>
    <xf numFmtId="3" fontId="23" fillId="0" borderId="83" xfId="0" applyNumberFormat="1" applyFont="1" applyBorder="1" applyAlignment="1">
      <alignment horizontal="left" vertical="center" wrapText="1"/>
    </xf>
    <xf numFmtId="3" fontId="22" fillId="5" borderId="84" xfId="0" applyNumberFormat="1" applyFont="1" applyFill="1" applyBorder="1" applyAlignment="1">
      <alignment horizontal="center" vertical="center" wrapText="1"/>
    </xf>
    <xf numFmtId="3" fontId="22" fillId="5" borderId="85" xfId="0" applyNumberFormat="1" applyFont="1" applyFill="1" applyBorder="1" applyAlignment="1">
      <alignment horizontal="center" vertical="center" wrapText="1"/>
    </xf>
    <xf numFmtId="3" fontId="24" fillId="0" borderId="86" xfId="0" applyNumberFormat="1" applyFont="1" applyBorder="1" applyAlignment="1">
      <alignment horizontal="left" vertical="center" wrapText="1"/>
    </xf>
    <xf numFmtId="3" fontId="23" fillId="0" borderId="38" xfId="0" applyNumberFormat="1" applyFont="1" applyBorder="1" applyAlignment="1">
      <alignment horizontal="left" vertical="center" wrapText="1"/>
    </xf>
    <xf numFmtId="3" fontId="23" fillId="0" borderId="87" xfId="0" applyNumberFormat="1" applyFont="1" applyBorder="1" applyAlignment="1">
      <alignment horizontal="left" vertical="center" wrapText="1"/>
    </xf>
    <xf numFmtId="3" fontId="24" fillId="0" borderId="88" xfId="0" applyNumberFormat="1" applyFont="1" applyBorder="1" applyAlignment="1">
      <alignment horizontal="left" vertical="center" wrapText="1"/>
    </xf>
    <xf numFmtId="3" fontId="23" fillId="0" borderId="35" xfId="0" applyNumberFormat="1" applyFont="1" applyBorder="1" applyAlignment="1">
      <alignment horizontal="left" vertical="center" wrapText="1"/>
    </xf>
    <xf numFmtId="3" fontId="23" fillId="0" borderId="89" xfId="0" applyNumberFormat="1" applyFont="1" applyBorder="1" applyAlignment="1">
      <alignment horizontal="left" vertical="center" wrapText="1"/>
    </xf>
    <xf numFmtId="3" fontId="24" fillId="0" borderId="90" xfId="0" applyNumberFormat="1" applyFont="1" applyBorder="1" applyAlignment="1">
      <alignment horizontal="left" vertical="center" wrapText="1"/>
    </xf>
    <xf numFmtId="3" fontId="23" fillId="0" borderId="40" xfId="0" applyNumberFormat="1" applyFont="1" applyBorder="1" applyAlignment="1">
      <alignment horizontal="left" vertical="center" wrapText="1"/>
    </xf>
    <xf numFmtId="3" fontId="23" fillId="0" borderId="91" xfId="0" applyNumberFormat="1" applyFont="1" applyBorder="1" applyAlignment="1">
      <alignment horizontal="left" vertical="center" wrapText="1"/>
    </xf>
    <xf numFmtId="3" fontId="25" fillId="0" borderId="92" xfId="0" applyNumberFormat="1" applyFont="1" applyBorder="1" applyAlignment="1">
      <alignment horizontal="left" vertical="center" wrapText="1"/>
    </xf>
    <xf numFmtId="3" fontId="25" fillId="0" borderId="36" xfId="0" applyNumberFormat="1" applyFont="1" applyBorder="1" applyAlignment="1">
      <alignment horizontal="left" vertical="center" wrapText="1"/>
    </xf>
    <xf numFmtId="3" fontId="24" fillId="0" borderId="56" xfId="0" applyNumberFormat="1" applyFont="1" applyBorder="1" applyAlignment="1">
      <alignment horizontal="left" vertical="center" wrapText="1"/>
    </xf>
    <xf numFmtId="3" fontId="23" fillId="0" borderId="93" xfId="0" applyNumberFormat="1" applyFont="1" applyBorder="1" applyAlignment="1">
      <alignment horizontal="left" vertical="center" wrapText="1"/>
    </xf>
    <xf numFmtId="3" fontId="23" fillId="0" borderId="94" xfId="0" applyNumberFormat="1" applyFont="1" applyBorder="1" applyAlignment="1">
      <alignment horizontal="left" vertical="center" wrapText="1"/>
    </xf>
    <xf numFmtId="3" fontId="24" fillId="0" borderId="95" xfId="0" applyNumberFormat="1" applyFont="1" applyBorder="1" applyAlignment="1">
      <alignment horizontal="left" vertical="center" wrapText="1"/>
    </xf>
    <xf numFmtId="3" fontId="24" fillId="0" borderId="57" xfId="0" applyNumberFormat="1" applyFont="1" applyBorder="1" applyAlignment="1">
      <alignment horizontal="left" vertical="center" wrapText="1"/>
    </xf>
    <xf numFmtId="3" fontId="23" fillId="0" borderId="96" xfId="0" applyNumberFormat="1" applyFont="1" applyBorder="1" applyAlignment="1">
      <alignment horizontal="left" vertical="center" wrapText="1"/>
    </xf>
    <xf numFmtId="3" fontId="23" fillId="0" borderId="97" xfId="0" applyNumberFormat="1" applyFont="1" applyBorder="1" applyAlignment="1">
      <alignment horizontal="left" vertical="center" wrapText="1"/>
    </xf>
    <xf numFmtId="3" fontId="22" fillId="0" borderId="98" xfId="0" applyNumberFormat="1" applyFont="1" applyBorder="1" applyAlignment="1">
      <alignment horizontal="left" vertical="center" wrapText="1"/>
    </xf>
    <xf numFmtId="3" fontId="25" fillId="0" borderId="99" xfId="0" applyNumberFormat="1" applyFont="1" applyBorder="1" applyAlignment="1">
      <alignment horizontal="left" vertical="center" wrapText="1"/>
    </xf>
    <xf numFmtId="3" fontId="23" fillId="5" borderId="72" xfId="0" applyNumberFormat="1" applyFont="1" applyFill="1" applyBorder="1" applyAlignment="1">
      <alignment horizontal="center" vertical="center" wrapText="1"/>
    </xf>
    <xf numFmtId="3" fontId="25" fillId="0" borderId="100" xfId="0" applyNumberFormat="1" applyFont="1" applyBorder="1" applyAlignment="1">
      <alignment horizontal="left" vertical="center" wrapText="1"/>
    </xf>
    <xf numFmtId="3" fontId="22" fillId="0" borderId="69" xfId="0" applyNumberFormat="1" applyFont="1" applyBorder="1" applyAlignment="1">
      <alignment horizontal="left" vertical="center" wrapText="1"/>
    </xf>
    <xf numFmtId="3" fontId="23" fillId="5" borderId="101" xfId="0" applyNumberFormat="1" applyFont="1" applyFill="1" applyBorder="1" applyAlignment="1">
      <alignment horizontal="center" vertical="center" wrapText="1"/>
    </xf>
    <xf numFmtId="3" fontId="25" fillId="0" borderId="83" xfId="0" applyNumberFormat="1" applyFont="1" applyBorder="1" applyAlignment="1">
      <alignment horizontal="left" vertical="center" wrapText="1"/>
    </xf>
    <xf numFmtId="3" fontId="24" fillId="0" borderId="102" xfId="0" applyNumberFormat="1" applyFont="1" applyBorder="1" applyAlignment="1">
      <alignment horizontal="left" vertical="center" wrapText="1"/>
    </xf>
    <xf numFmtId="3" fontId="23" fillId="0" borderId="103" xfId="0" applyNumberFormat="1" applyFont="1" applyBorder="1" applyAlignment="1">
      <alignment horizontal="left" vertical="center" wrapText="1"/>
    </xf>
    <xf numFmtId="3" fontId="22" fillId="5" borderId="104" xfId="0" applyNumberFormat="1" applyFont="1" applyFill="1" applyBorder="1" applyAlignment="1">
      <alignment horizontal="center" vertical="center" wrapText="1"/>
    </xf>
    <xf numFmtId="3" fontId="22" fillId="5" borderId="105" xfId="0" applyNumberFormat="1" applyFont="1" applyFill="1" applyBorder="1" applyAlignment="1">
      <alignment horizontal="center" vertical="center" wrapText="1"/>
    </xf>
    <xf numFmtId="3" fontId="22" fillId="5" borderId="106" xfId="0" applyNumberFormat="1" applyFont="1" applyFill="1" applyBorder="1" applyAlignment="1">
      <alignment horizontal="center" vertical="center" wrapText="1"/>
    </xf>
    <xf numFmtId="3" fontId="22" fillId="0" borderId="107" xfId="0" applyNumberFormat="1" applyFont="1" applyBorder="1" applyAlignment="1">
      <alignment horizontal="center" vertical="center" wrapText="1"/>
    </xf>
    <xf numFmtId="3" fontId="22" fillId="0" borderId="0" xfId="0" applyNumberFormat="1" applyFont="1" applyBorder="1" applyAlignment="1">
      <alignment vertical="center" wrapText="1"/>
    </xf>
    <xf numFmtId="3" fontId="22" fillId="5" borderId="108" xfId="0" applyNumberFormat="1" applyFont="1" applyFill="1" applyBorder="1" applyAlignment="1">
      <alignment horizontal="center" vertical="center" wrapText="1"/>
    </xf>
    <xf numFmtId="3" fontId="22" fillId="0" borderId="0" xfId="0" applyNumberFormat="1" applyFont="1" applyFill="1" applyBorder="1" applyAlignment="1">
      <alignment vertical="center" wrapText="1"/>
    </xf>
    <xf numFmtId="3" fontId="22" fillId="5" borderId="109" xfId="0" applyNumberFormat="1" applyFont="1" applyFill="1" applyBorder="1" applyAlignment="1">
      <alignment horizontal="center" vertical="center" wrapText="1"/>
    </xf>
    <xf numFmtId="3" fontId="22" fillId="5" borderId="110" xfId="0" applyNumberFormat="1" applyFont="1" applyFill="1" applyBorder="1" applyAlignment="1">
      <alignment horizontal="center" vertical="center" wrapText="1"/>
    </xf>
    <xf numFmtId="3" fontId="24" fillId="0" borderId="111" xfId="0" applyNumberFormat="1" applyFont="1" applyBorder="1" applyAlignment="1">
      <alignment vertical="center" wrapText="1"/>
    </xf>
    <xf numFmtId="3" fontId="24" fillId="0" borderId="89" xfId="0" applyNumberFormat="1" applyFont="1" applyBorder="1" applyAlignment="1">
      <alignment vertical="center" wrapText="1"/>
    </xf>
    <xf numFmtId="3" fontId="24" fillId="0" borderId="112" xfId="0" applyNumberFormat="1" applyFont="1" applyBorder="1" applyAlignment="1">
      <alignment vertical="center" wrapText="1"/>
    </xf>
    <xf numFmtId="3" fontId="24" fillId="0" borderId="83" xfId="0" applyNumberFormat="1" applyFont="1" applyBorder="1" applyAlignment="1">
      <alignment vertical="center" wrapText="1"/>
    </xf>
    <xf numFmtId="3" fontId="24" fillId="0" borderId="113" xfId="0" applyNumberFormat="1" applyFont="1" applyBorder="1" applyAlignment="1">
      <alignment vertical="center" wrapText="1"/>
    </xf>
    <xf numFmtId="3" fontId="24" fillId="0" borderId="114" xfId="0" applyNumberFormat="1" applyFont="1" applyBorder="1" applyAlignment="1">
      <alignment vertical="center" wrapText="1"/>
    </xf>
    <xf numFmtId="3" fontId="24" fillId="0" borderId="87" xfId="0" applyNumberFormat="1" applyFont="1" applyBorder="1" applyAlignment="1">
      <alignment vertical="center" wrapText="1"/>
    </xf>
    <xf numFmtId="3" fontId="24" fillId="0" borderId="91" xfId="0" applyNumberFormat="1" applyFont="1" applyBorder="1" applyAlignment="1">
      <alignment vertical="center" wrapText="1"/>
    </xf>
    <xf numFmtId="3" fontId="24" fillId="0" borderId="115" xfId="0" applyNumberFormat="1" applyFont="1" applyBorder="1" applyAlignment="1">
      <alignment vertical="center" wrapText="1"/>
    </xf>
    <xf numFmtId="3" fontId="24" fillId="0" borderId="116" xfId="0" applyNumberFormat="1" applyFont="1" applyBorder="1" applyAlignment="1">
      <alignment vertical="center" wrapText="1"/>
    </xf>
    <xf numFmtId="3" fontId="22" fillId="0" borderId="117" xfId="0" applyNumberFormat="1" applyFont="1" applyBorder="1" applyAlignment="1">
      <alignment vertical="center" wrapText="1"/>
    </xf>
    <xf numFmtId="3" fontId="22" fillId="0" borderId="118" xfId="0" applyNumberFormat="1" applyFont="1" applyBorder="1" applyAlignment="1">
      <alignment vertical="center" wrapText="1"/>
    </xf>
    <xf numFmtId="3" fontId="24" fillId="0" borderId="119" xfId="0" applyNumberFormat="1" applyFont="1" applyBorder="1" applyAlignment="1">
      <alignment vertical="center" wrapText="1"/>
    </xf>
    <xf numFmtId="3" fontId="24" fillId="0" borderId="97" xfId="0" applyNumberFormat="1" applyFont="1" applyBorder="1" applyAlignment="1">
      <alignment vertical="center" wrapText="1"/>
    </xf>
    <xf numFmtId="3" fontId="22" fillId="5" borderId="120" xfId="0" applyNumberFormat="1" applyFont="1" applyFill="1" applyBorder="1" applyAlignment="1">
      <alignment horizontal="center" vertical="center" wrapText="1"/>
    </xf>
    <xf numFmtId="3" fontId="22" fillId="5" borderId="121" xfId="0" applyNumberFormat="1" applyFont="1" applyFill="1" applyBorder="1" applyAlignment="1">
      <alignment horizontal="center" vertical="center" wrapText="1"/>
    </xf>
    <xf numFmtId="3" fontId="24" fillId="0" borderId="122" xfId="0" applyNumberFormat="1" applyFont="1" applyBorder="1" applyAlignment="1">
      <alignment horizontal="center" vertical="center" wrapText="1"/>
    </xf>
    <xf numFmtId="3" fontId="24" fillId="0" borderId="123" xfId="0" applyNumberFormat="1" applyFont="1" applyBorder="1" applyAlignment="1">
      <alignment horizontal="center" vertical="center" wrapText="1"/>
    </xf>
    <xf numFmtId="3" fontId="22" fillId="5" borderId="45" xfId="0" applyNumberFormat="1" applyFont="1" applyFill="1" applyBorder="1" applyAlignment="1">
      <alignment horizontal="center" vertical="center" wrapText="1"/>
    </xf>
    <xf numFmtId="3" fontId="24" fillId="0" borderId="124" xfId="0" applyNumberFormat="1" applyFont="1" applyBorder="1" applyAlignment="1">
      <alignment horizontal="right" vertical="center" wrapText="1"/>
    </xf>
    <xf numFmtId="3" fontId="24" fillId="0" borderId="96" xfId="0" applyNumberFormat="1" applyFont="1" applyBorder="1" applyAlignment="1">
      <alignment horizontal="right" vertical="center" wrapText="1"/>
    </xf>
    <xf numFmtId="3" fontId="22" fillId="5" borderId="122" xfId="0" applyNumberFormat="1" applyFont="1" applyFill="1" applyBorder="1" applyAlignment="1">
      <alignment horizontal="center" vertical="center" wrapText="1"/>
    </xf>
    <xf numFmtId="3" fontId="22" fillId="0" borderId="0" xfId="0" applyNumberFormat="1" applyFont="1" applyAlignment="1">
      <alignment horizontal="center" vertical="center" wrapText="1"/>
    </xf>
    <xf numFmtId="3" fontId="22" fillId="5" borderId="125" xfId="0" applyNumberFormat="1" applyFont="1" applyFill="1" applyBorder="1" applyAlignment="1">
      <alignment horizontal="center" vertical="center" wrapText="1"/>
    </xf>
    <xf numFmtId="3" fontId="24" fillId="0" borderId="40" xfId="0" applyNumberFormat="1" applyFont="1" applyBorder="1" applyAlignment="1">
      <alignment horizontal="right" vertical="center" wrapText="1"/>
    </xf>
    <xf numFmtId="3" fontId="24" fillId="0" borderId="0" xfId="0" applyNumberFormat="1" applyFont="1" applyAlignment="1">
      <alignment horizontal="right" vertical="center" wrapText="1"/>
    </xf>
    <xf numFmtId="3" fontId="24" fillId="0" borderId="36" xfId="0" applyNumberFormat="1" applyFont="1" applyBorder="1" applyAlignment="1">
      <alignment horizontal="right" vertical="center" wrapText="1"/>
    </xf>
    <xf numFmtId="3" fontId="22" fillId="5" borderId="92" xfId="0" applyNumberFormat="1" applyFont="1" applyFill="1" applyBorder="1" applyAlignment="1">
      <alignment horizontal="center" vertical="center" wrapText="1"/>
    </xf>
    <xf numFmtId="3" fontId="22" fillId="5" borderId="123" xfId="0" applyNumberFormat="1" applyFont="1" applyFill="1" applyBorder="1" applyAlignment="1">
      <alignment horizontal="center" vertical="center" wrapText="1"/>
    </xf>
    <xf numFmtId="3" fontId="24" fillId="0" borderId="126" xfId="0" applyNumberFormat="1" applyFont="1" applyBorder="1" applyAlignment="1">
      <alignment horizontal="right" vertical="center" wrapText="1"/>
    </xf>
    <xf numFmtId="3" fontId="24" fillId="0" borderId="24" xfId="0" applyNumberFormat="1" applyFont="1" applyBorder="1" applyAlignment="1">
      <alignment horizontal="right" vertical="center" wrapText="1"/>
    </xf>
    <xf numFmtId="3" fontId="24" fillId="0" borderId="80" xfId="0" applyNumberFormat="1" applyFont="1" applyBorder="1" applyAlignment="1">
      <alignment horizontal="right" vertical="center" wrapText="1"/>
    </xf>
    <xf numFmtId="3" fontId="24" fillId="0" borderId="127" xfId="0" applyNumberFormat="1" applyFont="1" applyBorder="1" applyAlignment="1">
      <alignment horizontal="right" vertical="center" wrapText="1"/>
    </xf>
    <xf numFmtId="3" fontId="24" fillId="0" borderId="128" xfId="0" applyNumberFormat="1" applyFont="1" applyBorder="1" applyAlignment="1">
      <alignment horizontal="right" vertical="center" wrapText="1"/>
    </xf>
    <xf numFmtId="3" fontId="22" fillId="5" borderId="80" xfId="0" applyNumberFormat="1" applyFont="1" applyFill="1" applyBorder="1" applyAlignment="1">
      <alignment horizontal="center" vertical="center" wrapText="1"/>
    </xf>
    <xf numFmtId="3" fontId="24" fillId="0" borderId="129" xfId="0" applyNumberFormat="1" applyFont="1" applyBorder="1" applyAlignment="1">
      <alignment horizontal="right" vertical="center" wrapText="1"/>
    </xf>
    <xf numFmtId="3" fontId="22" fillId="5" borderId="130" xfId="0" applyNumberFormat="1" applyFont="1" applyFill="1" applyBorder="1" applyAlignment="1">
      <alignment horizontal="center" vertical="center" wrapText="1"/>
    </xf>
    <xf numFmtId="3" fontId="22" fillId="5" borderId="131" xfId="0" applyNumberFormat="1" applyFont="1" applyFill="1" applyBorder="1" applyAlignment="1">
      <alignment horizontal="center" vertical="center" wrapText="1"/>
    </xf>
    <xf numFmtId="3" fontId="24" fillId="0" borderId="132" xfId="0" applyNumberFormat="1" applyFont="1" applyBorder="1" applyAlignment="1">
      <alignment horizontal="center" vertical="center" wrapText="1"/>
    </xf>
    <xf numFmtId="3" fontId="24" fillId="0" borderId="133" xfId="0" applyNumberFormat="1" applyFont="1" applyBorder="1" applyAlignment="1">
      <alignment horizontal="center" vertical="center" wrapText="1"/>
    </xf>
    <xf numFmtId="3" fontId="22" fillId="5" borderId="0" xfId="0" applyNumberFormat="1" applyFont="1" applyFill="1" applyAlignment="1">
      <alignment horizontal="center" vertical="center" wrapText="1"/>
    </xf>
    <xf numFmtId="3" fontId="22" fillId="5" borderId="128" xfId="0" applyNumberFormat="1" applyFont="1" applyFill="1" applyBorder="1" applyAlignment="1">
      <alignment horizontal="center" vertical="center" wrapText="1"/>
    </xf>
    <xf numFmtId="3" fontId="24" fillId="0" borderId="134" xfId="0" applyNumberFormat="1" applyFont="1" applyBorder="1" applyAlignment="1">
      <alignment horizontal="right" vertical="center" wrapText="1"/>
    </xf>
    <xf numFmtId="3" fontId="24" fillId="0" borderId="135" xfId="0" applyNumberFormat="1" applyFont="1" applyBorder="1" applyAlignment="1">
      <alignment horizontal="right" vertical="center" wrapText="1"/>
    </xf>
    <xf numFmtId="3" fontId="24" fillId="5" borderId="136" xfId="0" applyNumberFormat="1" applyFont="1" applyFill="1" applyBorder="1" applyAlignment="1">
      <alignment horizontal="right" vertical="center" wrapText="1"/>
    </xf>
    <xf numFmtId="3" fontId="24" fillId="0" borderId="86" xfId="0" applyNumberFormat="1" applyFont="1" applyBorder="1" applyAlignment="1">
      <alignment horizontal="right" vertical="center" wrapText="1"/>
    </xf>
    <xf numFmtId="3" fontId="24" fillId="0" borderId="41" xfId="0" applyNumberFormat="1" applyFont="1" applyBorder="1" applyAlignment="1">
      <alignment horizontal="right" vertical="center" wrapText="1"/>
    </xf>
    <xf numFmtId="3" fontId="24" fillId="5" borderId="137" xfId="0" applyNumberFormat="1" applyFont="1" applyFill="1" applyBorder="1" applyAlignment="1">
      <alignment horizontal="right" vertical="center" wrapText="1"/>
    </xf>
    <xf numFmtId="3" fontId="22" fillId="5" borderId="101" xfId="0" applyNumberFormat="1" applyFont="1" applyFill="1" applyBorder="1" applyAlignment="1">
      <alignment horizontal="center" vertical="center" wrapText="1"/>
    </xf>
    <xf numFmtId="3" fontId="24" fillId="5" borderId="128" xfId="0" applyNumberFormat="1" applyFont="1" applyFill="1" applyBorder="1" applyAlignment="1">
      <alignment horizontal="right" vertical="center" wrapText="1"/>
    </xf>
    <xf numFmtId="3" fontId="24" fillId="5" borderId="138" xfId="0" applyNumberFormat="1" applyFont="1" applyFill="1" applyBorder="1" applyAlignment="1">
      <alignment horizontal="right" vertical="center" wrapText="1"/>
    </xf>
    <xf numFmtId="3" fontId="22" fillId="5" borderId="135" xfId="0" applyNumberFormat="1" applyFont="1" applyFill="1" applyBorder="1" applyAlignment="1">
      <alignment horizontal="center" vertical="center" wrapText="1"/>
    </xf>
    <xf numFmtId="3" fontId="24" fillId="0" borderId="92" xfId="0" applyNumberFormat="1" applyFont="1" applyBorder="1" applyAlignment="1">
      <alignment horizontal="right" vertical="center" wrapText="1"/>
    </xf>
    <xf numFmtId="3" fontId="24" fillId="0" borderId="137" xfId="0" applyNumberFormat="1" applyFont="1" applyBorder="1" applyAlignment="1">
      <alignment horizontal="right" vertical="center" wrapText="1"/>
    </xf>
    <xf numFmtId="3" fontId="24" fillId="0" borderId="69" xfId="0" applyNumberFormat="1" applyFont="1" applyBorder="1" applyAlignment="1">
      <alignment horizontal="right" vertical="center" wrapText="1"/>
    </xf>
    <xf numFmtId="3" fontId="24" fillId="5" borderId="127" xfId="0" applyNumberFormat="1" applyFont="1" applyFill="1" applyBorder="1" applyAlignment="1">
      <alignment horizontal="right" vertical="center" wrapText="1"/>
    </xf>
    <xf numFmtId="3" fontId="22" fillId="5" borderId="50" xfId="0" applyNumberFormat="1" applyFont="1" applyFill="1" applyBorder="1" applyAlignment="1">
      <alignment horizontal="center" vertical="center" wrapText="1"/>
    </xf>
    <xf numFmtId="3" fontId="24" fillId="0" borderId="139" xfId="0" applyNumberFormat="1" applyFont="1" applyBorder="1" applyAlignment="1">
      <alignment horizontal="right" vertical="center" wrapText="1"/>
    </xf>
    <xf numFmtId="3" fontId="24" fillId="5" borderId="140" xfId="0" applyNumberFormat="1" applyFont="1" applyFill="1" applyBorder="1" applyAlignment="1">
      <alignment horizontal="right" vertical="center" wrapText="1"/>
    </xf>
    <xf numFmtId="3" fontId="24" fillId="0" borderId="141" xfId="0" applyNumberFormat="1" applyFont="1" applyBorder="1" applyAlignment="1">
      <alignment horizontal="right" vertical="center" wrapText="1"/>
    </xf>
    <xf numFmtId="3" fontId="22" fillId="5" borderId="142" xfId="0" applyNumberFormat="1" applyFont="1" applyFill="1" applyBorder="1" applyAlignment="1">
      <alignment horizontal="center" vertical="center" wrapText="1"/>
    </xf>
    <xf numFmtId="3" fontId="22" fillId="5" borderId="143" xfId="0" applyNumberFormat="1" applyFont="1" applyFill="1" applyBorder="1" applyAlignment="1">
      <alignment horizontal="center" vertical="center" wrapText="1"/>
    </xf>
    <xf numFmtId="3" fontId="25" fillId="5" borderId="144" xfId="0" applyNumberFormat="1" applyFont="1" applyFill="1" applyBorder="1" applyAlignment="1">
      <alignment horizontal="center" vertical="center" wrapText="1"/>
    </xf>
    <xf numFmtId="3" fontId="25" fillId="5" borderId="145" xfId="0" applyNumberFormat="1" applyFont="1" applyFill="1" applyBorder="1" applyAlignment="1">
      <alignment horizontal="center" vertical="center" wrapText="1"/>
    </xf>
    <xf numFmtId="3" fontId="23" fillId="0" borderId="95" xfId="0" applyNumberFormat="1" applyFont="1" applyBorder="1" applyAlignment="1">
      <alignment horizontal="right" vertical="center" wrapText="1"/>
    </xf>
    <xf numFmtId="3" fontId="23" fillId="0" borderId="0" xfId="0" applyNumberFormat="1" applyFont="1" applyBorder="1" applyAlignment="1">
      <alignment horizontal="right" vertical="center" wrapText="1"/>
    </xf>
    <xf numFmtId="3" fontId="23" fillId="0" borderId="146" xfId="0" applyNumberFormat="1" applyFont="1" applyBorder="1" applyAlignment="1">
      <alignment horizontal="right" vertical="center" wrapText="1"/>
    </xf>
    <xf numFmtId="3" fontId="23" fillId="0" borderId="27" xfId="0" applyNumberFormat="1" applyFont="1" applyBorder="1" applyAlignment="1">
      <alignment horizontal="right" vertical="center" wrapText="1"/>
    </xf>
    <xf numFmtId="3" fontId="23" fillId="0" borderId="56" xfId="0" applyNumberFormat="1" applyFont="1" applyBorder="1" applyAlignment="1">
      <alignment horizontal="right" vertical="center" wrapText="1"/>
    </xf>
    <xf numFmtId="3" fontId="23" fillId="0" borderId="41" xfId="0" applyNumberFormat="1" applyFont="1" applyBorder="1" applyAlignment="1">
      <alignment horizontal="right" vertical="center" wrapText="1"/>
    </xf>
    <xf numFmtId="3" fontId="23" fillId="0" borderId="147" xfId="0" applyNumberFormat="1" applyFont="1" applyBorder="1" applyAlignment="1">
      <alignment horizontal="right" vertical="center" wrapText="1"/>
    </xf>
    <xf numFmtId="3" fontId="23" fillId="0" borderId="24" xfId="0" applyNumberFormat="1" applyFont="1" applyBorder="1" applyAlignment="1">
      <alignment horizontal="right" vertical="center" wrapText="1"/>
    </xf>
    <xf numFmtId="3" fontId="25" fillId="5" borderId="148" xfId="0" applyNumberFormat="1" applyFont="1" applyFill="1" applyBorder="1" applyAlignment="1">
      <alignment horizontal="center" vertical="center" wrapText="1"/>
    </xf>
    <xf numFmtId="3" fontId="25" fillId="5" borderId="123" xfId="0" applyNumberFormat="1" applyFont="1" applyFill="1" applyBorder="1" applyAlignment="1">
      <alignment horizontal="center" vertical="center" wrapText="1"/>
    </xf>
    <xf numFmtId="3" fontId="25" fillId="5" borderId="149" xfId="0" applyNumberFormat="1" applyFont="1" applyFill="1" applyBorder="1" applyAlignment="1">
      <alignment horizontal="center" vertical="center" wrapText="1"/>
    </xf>
    <xf numFmtId="3" fontId="25" fillId="5" borderId="130" xfId="0" applyNumberFormat="1" applyFont="1" applyFill="1" applyBorder="1" applyAlignment="1">
      <alignment horizontal="center" vertical="center" wrapText="1"/>
    </xf>
    <xf numFmtId="3" fontId="22" fillId="5" borderId="150" xfId="0" applyNumberFormat="1" applyFont="1" applyFill="1" applyBorder="1" applyAlignment="1">
      <alignment horizontal="right" vertical="center" wrapText="1"/>
    </xf>
    <xf numFmtId="3" fontId="22" fillId="5" borderId="151" xfId="0" applyNumberFormat="1" applyFont="1" applyFill="1" applyBorder="1" applyAlignment="1">
      <alignment horizontal="right" vertical="center" wrapText="1"/>
    </xf>
    <xf numFmtId="3" fontId="3" fillId="0" borderId="7" xfId="0" applyNumberFormat="1" applyFont="1" applyBorder="1" applyAlignment="1">
      <alignment horizontal="center" vertical="center" wrapText="1"/>
    </xf>
    <xf numFmtId="3" fontId="9" fillId="0" borderId="5" xfId="0" applyNumberFormat="1" applyFont="1" applyFill="1" applyBorder="1" applyAlignment="1">
      <alignment horizontal="center" vertical="center" wrapText="1"/>
    </xf>
    <xf numFmtId="3" fontId="2" fillId="3" borderId="5" xfId="0" applyNumberFormat="1" applyFont="1" applyFill="1" applyBorder="1" applyAlignment="1">
      <alignment horizontal="center" vertical="center" wrapText="1"/>
    </xf>
    <xf numFmtId="3" fontId="2" fillId="0" borderId="5" xfId="0" applyNumberFormat="1" applyFont="1" applyBorder="1" applyAlignment="1">
      <alignment vertical="center" wrapText="1"/>
    </xf>
    <xf numFmtId="3" fontId="3" fillId="0" borderId="0" xfId="0" applyNumberFormat="1" applyFont="1" applyBorder="1" applyAlignment="1">
      <alignment vertical="center" wrapText="1"/>
    </xf>
    <xf numFmtId="3" fontId="12" fillId="0" borderId="0" xfId="0" applyNumberFormat="1" applyFont="1" applyAlignment="1">
      <alignment horizontal="left" vertical="center"/>
    </xf>
    <xf numFmtId="3" fontId="11" fillId="0" borderId="0" xfId="0" applyNumberFormat="1" applyFont="1" applyAlignment="1">
      <alignment horizontal="left" vertical="center" indent="1"/>
    </xf>
    <xf numFmtId="3" fontId="3" fillId="0" borderId="2" xfId="0" applyNumberFormat="1" applyFont="1" applyBorder="1" applyAlignment="1">
      <alignment horizontal="center" vertical="center" wrapText="1"/>
    </xf>
    <xf numFmtId="3" fontId="3" fillId="0" borderId="4" xfId="0" applyNumberFormat="1" applyFont="1" applyBorder="1" applyAlignment="1">
      <alignment vertical="center" wrapText="1"/>
    </xf>
    <xf numFmtId="3" fontId="2" fillId="0" borderId="20" xfId="0" applyNumberFormat="1" applyFont="1" applyBorder="1" applyAlignment="1">
      <alignment horizontal="center" vertical="center" wrapText="1"/>
    </xf>
    <xf numFmtId="3" fontId="2" fillId="0" borderId="10" xfId="0" applyNumberFormat="1" applyFont="1" applyFill="1" applyBorder="1" applyAlignment="1">
      <alignment horizontal="center" vertical="center" wrapText="1"/>
    </xf>
    <xf numFmtId="3" fontId="11" fillId="0" borderId="0" xfId="0" applyNumberFormat="1" applyFont="1" applyAlignment="1">
      <alignment horizontal="left" vertical="center"/>
    </xf>
    <xf numFmtId="3" fontId="2" fillId="5" borderId="6" xfId="0" applyNumberFormat="1" applyFont="1" applyFill="1" applyBorder="1" applyAlignment="1">
      <alignment horizontal="center" vertical="center" wrapText="1"/>
    </xf>
    <xf numFmtId="3" fontId="3" fillId="5" borderId="152" xfId="0" applyNumberFormat="1" applyFont="1" applyFill="1" applyBorder="1" applyAlignment="1">
      <alignment horizontal="center" vertical="center" wrapText="1"/>
    </xf>
    <xf numFmtId="3" fontId="2" fillId="5" borderId="5" xfId="0" applyNumberFormat="1" applyFont="1" applyFill="1" applyBorder="1" applyAlignment="1">
      <alignment vertical="center" wrapText="1"/>
    </xf>
    <xf numFmtId="3" fontId="26" fillId="5" borderId="4" xfId="0" applyNumberFormat="1" applyFont="1" applyFill="1" applyBorder="1" applyAlignment="1">
      <alignment horizontal="center" vertical="center"/>
    </xf>
    <xf numFmtId="3" fontId="0" fillId="0" borderId="9" xfId="0" applyNumberFormat="1" applyBorder="1" applyAlignment="1">
      <alignment vertical="center"/>
    </xf>
    <xf numFmtId="3" fontId="0" fillId="0" borderId="10" xfId="0" applyNumberFormat="1" applyBorder="1" applyAlignment="1">
      <alignment vertical="center"/>
    </xf>
    <xf numFmtId="3" fontId="0" fillId="0" borderId="5" xfId="0" applyNumberFormat="1" applyBorder="1" applyAlignment="1">
      <alignment vertical="center"/>
    </xf>
    <xf numFmtId="3" fontId="0" fillId="0" borderId="0" xfId="0" applyNumberFormat="1" applyBorder="1" applyAlignment="1">
      <alignment vertical="center"/>
    </xf>
    <xf numFmtId="3" fontId="3" fillId="0" borderId="22" xfId="0" applyNumberFormat="1" applyFont="1" applyBorder="1" applyAlignment="1">
      <alignment horizontal="left" vertical="center" wrapText="1"/>
    </xf>
    <xf numFmtId="3" fontId="2" fillId="0" borderId="22" xfId="0" applyNumberFormat="1" applyFont="1" applyBorder="1" applyAlignment="1">
      <alignment horizontal="center" vertical="center" wrapText="1"/>
    </xf>
    <xf numFmtId="3" fontId="2" fillId="0" borderId="10" xfId="0" applyNumberFormat="1" applyFont="1" applyBorder="1" applyAlignment="1">
      <alignment vertical="center" wrapText="1"/>
    </xf>
    <xf numFmtId="3" fontId="3" fillId="0" borderId="1" xfId="0" applyNumberFormat="1" applyFont="1" applyFill="1" applyBorder="1" applyAlignment="1">
      <alignment horizontal="center" vertical="center" wrapText="1"/>
    </xf>
    <xf numFmtId="3" fontId="0" fillId="0" borderId="0" xfId="0" applyNumberFormat="1" applyAlignment="1">
      <alignment vertical="center"/>
    </xf>
    <xf numFmtId="3" fontId="2" fillId="5" borderId="4" xfId="0" applyNumberFormat="1" applyFont="1" applyFill="1" applyBorder="1" applyAlignment="1">
      <alignment horizontal="center" vertical="center" wrapText="1"/>
    </xf>
    <xf numFmtId="3" fontId="2" fillId="0" borderId="14" xfId="0" applyNumberFormat="1" applyFont="1" applyBorder="1" applyAlignment="1">
      <alignment vertical="center" wrapText="1"/>
    </xf>
    <xf numFmtId="3" fontId="2" fillId="0" borderId="16" xfId="0" applyNumberFormat="1" applyFont="1" applyBorder="1" applyAlignment="1">
      <alignment vertical="center" wrapText="1"/>
    </xf>
    <xf numFmtId="3" fontId="2" fillId="0" borderId="18" xfId="0" applyNumberFormat="1" applyFont="1" applyBorder="1" applyAlignment="1">
      <alignment vertical="center" wrapText="1"/>
    </xf>
    <xf numFmtId="3" fontId="2" fillId="0" borderId="0" xfId="0" applyNumberFormat="1" applyFont="1" applyBorder="1" applyAlignment="1">
      <alignment horizontal="right"/>
    </xf>
    <xf numFmtId="3" fontId="3" fillId="5" borderId="1" xfId="0" applyNumberFormat="1" applyFont="1" applyFill="1" applyBorder="1" applyAlignment="1">
      <alignment horizontal="center" vertical="center"/>
    </xf>
    <xf numFmtId="3" fontId="2" fillId="0" borderId="10" xfId="0" applyNumberFormat="1" applyFont="1" applyBorder="1" applyAlignment="1">
      <alignment vertical="center"/>
    </xf>
    <xf numFmtId="3" fontId="2" fillId="0" borderId="10" xfId="0" applyNumberFormat="1" applyFont="1" applyBorder="1" applyAlignment="1">
      <alignment vertical="top" wrapText="1"/>
    </xf>
    <xf numFmtId="3" fontId="12" fillId="0" borderId="1" xfId="0" applyNumberFormat="1" applyFont="1" applyBorder="1" applyAlignment="1">
      <alignment horizontal="center" vertical="center" wrapText="1"/>
    </xf>
    <xf numFmtId="3" fontId="2" fillId="0" borderId="4" xfId="0" applyNumberFormat="1" applyFont="1" applyBorder="1" applyAlignment="1">
      <alignment vertical="center" wrapText="1"/>
    </xf>
    <xf numFmtId="3" fontId="2" fillId="6" borderId="1" xfId="0" applyNumberFormat="1" applyFont="1" applyFill="1" applyBorder="1" applyAlignment="1">
      <alignment vertical="center" wrapText="1"/>
    </xf>
    <xf numFmtId="3" fontId="2" fillId="6" borderId="2" xfId="0" applyNumberFormat="1" applyFont="1" applyFill="1" applyBorder="1" applyAlignment="1">
      <alignment vertical="center" wrapText="1"/>
    </xf>
    <xf numFmtId="3" fontId="2" fillId="0" borderId="0" xfId="0" applyNumberFormat="1" applyFont="1" applyAlignment="1"/>
    <xf numFmtId="3" fontId="19" fillId="0" borderId="0" xfId="0" applyNumberFormat="1" applyFont="1" applyAlignment="1">
      <alignment vertical="center"/>
    </xf>
    <xf numFmtId="3" fontId="19" fillId="0" borderId="8" xfId="0" applyNumberFormat="1" applyFont="1" applyBorder="1" applyAlignment="1">
      <alignment horizontal="center" vertical="center" wrapText="1"/>
    </xf>
    <xf numFmtId="3" fontId="19" fillId="0" borderId="9" xfId="0" applyNumberFormat="1" applyFont="1" applyBorder="1" applyAlignment="1">
      <alignment horizontal="center" vertical="center" wrapText="1"/>
    </xf>
    <xf numFmtId="3" fontId="19" fillId="0" borderId="1" xfId="0" applyNumberFormat="1" applyFont="1" applyBorder="1" applyAlignment="1">
      <alignment horizontal="center" vertical="center" wrapText="1"/>
    </xf>
    <xf numFmtId="3" fontId="19" fillId="0" borderId="10" xfId="0" applyNumberFormat="1" applyFont="1" applyBorder="1" applyAlignment="1">
      <alignment horizontal="center" vertical="center" wrapText="1"/>
    </xf>
    <xf numFmtId="3" fontId="19" fillId="5" borderId="10" xfId="0" applyNumberFormat="1" applyFont="1" applyFill="1" applyBorder="1" applyAlignment="1">
      <alignment horizontal="center" vertical="center" wrapText="1"/>
    </xf>
    <xf numFmtId="3" fontId="19" fillId="0" borderId="2" xfId="0" applyNumberFormat="1" applyFont="1" applyBorder="1" applyAlignment="1">
      <alignment horizontal="center" vertical="center" wrapText="1"/>
    </xf>
    <xf numFmtId="3" fontId="19" fillId="0" borderId="10" xfId="0" applyNumberFormat="1" applyFont="1" applyFill="1" applyBorder="1" applyAlignment="1">
      <alignment horizontal="center" vertical="center" wrapText="1"/>
    </xf>
    <xf numFmtId="3" fontId="19" fillId="5" borderId="4" xfId="0" applyNumberFormat="1" applyFont="1" applyFill="1" applyBorder="1" applyAlignment="1">
      <alignment horizontal="center" vertical="center" wrapText="1"/>
    </xf>
    <xf numFmtId="3" fontId="19" fillId="0" borderId="2" xfId="0" applyNumberFormat="1" applyFont="1" applyFill="1" applyBorder="1" applyAlignment="1">
      <alignment horizontal="center" vertical="center" wrapText="1"/>
    </xf>
    <xf numFmtId="3" fontId="19" fillId="0" borderId="3" xfId="0" applyNumberFormat="1" applyFont="1" applyFill="1" applyBorder="1" applyAlignment="1">
      <alignment horizontal="center" vertical="center" wrapText="1"/>
    </xf>
    <xf numFmtId="3" fontId="19" fillId="0" borderId="3" xfId="0" applyNumberFormat="1" applyFont="1" applyBorder="1" applyAlignment="1">
      <alignment horizontal="center" vertical="center" wrapText="1"/>
    </xf>
    <xf numFmtId="3" fontId="19" fillId="5" borderId="5" xfId="0" applyNumberFormat="1" applyFont="1" applyFill="1" applyBorder="1" applyAlignment="1">
      <alignment horizontal="center" vertical="center" wrapText="1"/>
    </xf>
    <xf numFmtId="3" fontId="19" fillId="5" borderId="1" xfId="0" applyNumberFormat="1" applyFont="1" applyFill="1" applyBorder="1" applyAlignment="1">
      <alignment horizontal="center" vertical="center" wrapText="1"/>
    </xf>
    <xf numFmtId="3" fontId="19" fillId="0" borderId="0" xfId="0" applyNumberFormat="1" applyFont="1"/>
    <xf numFmtId="3" fontId="2" fillId="0" borderId="2" xfId="0" applyNumberFormat="1" applyFont="1" applyFill="1" applyBorder="1" applyAlignment="1">
      <alignment horizontal="center" vertical="center" wrapText="1"/>
    </xf>
    <xf numFmtId="3" fontId="2" fillId="0" borderId="8" xfId="0" applyNumberFormat="1" applyFont="1" applyFill="1" applyBorder="1" applyAlignment="1">
      <alignment horizontal="center" vertical="center" wrapText="1"/>
    </xf>
    <xf numFmtId="3" fontId="2" fillId="0" borderId="0" xfId="0" applyNumberFormat="1" applyFont="1" applyAlignment="1">
      <alignment horizontal="left" vertical="center"/>
    </xf>
    <xf numFmtId="3" fontId="3" fillId="0" borderId="0" xfId="0" applyNumberFormat="1" applyFont="1" applyAlignment="1">
      <alignment horizontal="right" vertical="center"/>
    </xf>
    <xf numFmtId="3" fontId="3" fillId="0" borderId="8" xfId="0" applyNumberFormat="1" applyFont="1" applyFill="1" applyBorder="1" applyAlignment="1">
      <alignment horizontal="center" vertical="center" wrapText="1"/>
    </xf>
    <xf numFmtId="3" fontId="3" fillId="0" borderId="9" xfId="0" applyNumberFormat="1" applyFont="1" applyFill="1" applyBorder="1" applyAlignment="1">
      <alignment horizontal="center" vertical="center" wrapText="1"/>
    </xf>
    <xf numFmtId="3" fontId="3" fillId="0" borderId="2" xfId="0" applyNumberFormat="1" applyFont="1" applyFill="1" applyBorder="1" applyAlignment="1">
      <alignment horizontal="center" vertical="center" wrapText="1"/>
    </xf>
    <xf numFmtId="3" fontId="3" fillId="0" borderId="10" xfId="0" applyNumberFormat="1" applyFont="1" applyFill="1" applyBorder="1" applyAlignment="1">
      <alignment horizontal="center" vertical="center" wrapText="1"/>
    </xf>
    <xf numFmtId="3" fontId="2" fillId="0" borderId="3" xfId="0" applyNumberFormat="1" applyFont="1" applyFill="1" applyBorder="1" applyAlignment="1">
      <alignment horizontal="justify" vertical="center" wrapText="1"/>
    </xf>
    <xf numFmtId="3" fontId="2" fillId="0" borderId="5" xfId="0" applyNumberFormat="1" applyFont="1" applyFill="1" applyBorder="1" applyAlignment="1">
      <alignment horizontal="justify" vertical="center" wrapText="1"/>
    </xf>
    <xf numFmtId="3" fontId="2" fillId="5" borderId="10" xfId="0" applyNumberFormat="1" applyFont="1" applyFill="1" applyBorder="1" applyAlignment="1">
      <alignment vertical="center" wrapText="1"/>
    </xf>
    <xf numFmtId="3" fontId="2" fillId="0" borderId="0" xfId="0" applyNumberFormat="1" applyFont="1" applyFill="1" applyBorder="1" applyAlignment="1">
      <alignment horizontal="center" vertical="center" wrapText="1"/>
    </xf>
    <xf numFmtId="0" fontId="2" fillId="0" borderId="0" xfId="0" applyFont="1" applyFill="1" applyBorder="1" applyAlignment="1">
      <alignment vertical="center"/>
    </xf>
    <xf numFmtId="3" fontId="2" fillId="7" borderId="12" xfId="0" applyNumberFormat="1" applyFont="1" applyFill="1" applyBorder="1" applyAlignment="1">
      <alignment horizontal="center" vertical="center" wrapText="1"/>
    </xf>
    <xf numFmtId="3" fontId="2" fillId="7" borderId="9" xfId="0" applyNumberFormat="1" applyFont="1" applyFill="1" applyBorder="1" applyAlignment="1">
      <alignment horizontal="center" vertical="center" wrapText="1"/>
    </xf>
    <xf numFmtId="3" fontId="2" fillId="7" borderId="11" xfId="0" applyNumberFormat="1" applyFont="1" applyFill="1" applyBorder="1" applyAlignment="1">
      <alignment horizontal="center" vertical="center" wrapText="1"/>
    </xf>
    <xf numFmtId="3" fontId="2" fillId="7" borderId="2" xfId="0" applyNumberFormat="1" applyFont="1" applyFill="1" applyBorder="1" applyAlignment="1">
      <alignment horizontal="center" vertical="center" wrapText="1"/>
    </xf>
    <xf numFmtId="3" fontId="2" fillId="7" borderId="10" xfId="0" applyNumberFormat="1" applyFont="1" applyFill="1" applyBorder="1" applyAlignment="1">
      <alignment horizontal="center" vertical="center" wrapText="1"/>
    </xf>
    <xf numFmtId="3" fontId="2" fillId="7" borderId="3" xfId="0" applyNumberFormat="1" applyFont="1" applyFill="1" applyBorder="1" applyAlignment="1">
      <alignment horizontal="center" vertical="center" wrapText="1"/>
    </xf>
    <xf numFmtId="3" fontId="2" fillId="7" borderId="5" xfId="0" applyNumberFormat="1" applyFont="1" applyFill="1" applyBorder="1" applyAlignment="1">
      <alignment horizontal="center" vertical="center" wrapText="1"/>
    </xf>
    <xf numFmtId="3" fontId="10" fillId="7" borderId="1" xfId="0" applyNumberFormat="1" applyFont="1" applyFill="1" applyBorder="1" applyAlignment="1">
      <alignment horizontal="center" vertical="center" wrapText="1"/>
    </xf>
    <xf numFmtId="164" fontId="10" fillId="7" borderId="3" xfId="0" applyNumberFormat="1" applyFont="1" applyFill="1" applyBorder="1" applyAlignment="1">
      <alignment vertical="center" wrapText="1"/>
    </xf>
    <xf numFmtId="0" fontId="10" fillId="0" borderId="6" xfId="0" applyFont="1" applyBorder="1" applyAlignment="1">
      <alignment vertical="center" wrapText="1"/>
    </xf>
    <xf numFmtId="0" fontId="9" fillId="0" borderId="6" xfId="0" applyFont="1" applyBorder="1" applyAlignment="1">
      <alignment vertical="center" wrapText="1"/>
    </xf>
    <xf numFmtId="0" fontId="10" fillId="0" borderId="0" xfId="0" applyFont="1" applyFill="1" applyAlignment="1">
      <alignment vertical="center" wrapText="1"/>
    </xf>
    <xf numFmtId="0" fontId="9" fillId="0" borderId="0" xfId="0" applyFont="1" applyFill="1" applyBorder="1" applyAlignment="1">
      <alignment vertical="center" wrapText="1"/>
    </xf>
    <xf numFmtId="3" fontId="9" fillId="0" borderId="0" xfId="0" applyNumberFormat="1" applyFont="1" applyFill="1" applyBorder="1" applyAlignment="1">
      <alignment vertical="center" wrapText="1"/>
    </xf>
    <xf numFmtId="0" fontId="10" fillId="0" borderId="0" xfId="0" applyFont="1" applyFill="1" applyAlignment="1">
      <alignment horizontal="right" vertical="center" wrapText="1"/>
    </xf>
    <xf numFmtId="0" fontId="10" fillId="0" borderId="0" xfId="0" applyFont="1" applyFill="1" applyAlignment="1">
      <alignment vertical="center"/>
    </xf>
    <xf numFmtId="10" fontId="32" fillId="7" borderId="1" xfId="0" applyNumberFormat="1" applyFont="1" applyFill="1" applyBorder="1" applyAlignment="1">
      <alignment horizontal="right"/>
    </xf>
    <xf numFmtId="10" fontId="2" fillId="0" borderId="0" xfId="4" applyNumberFormat="1" applyFont="1" applyAlignment="1">
      <alignment vertical="center"/>
    </xf>
    <xf numFmtId="3" fontId="3" fillId="5" borderId="3" xfId="0" applyNumberFormat="1" applyFont="1" applyFill="1" applyBorder="1" applyAlignment="1">
      <alignment horizontal="center" vertical="center" wrapText="1"/>
    </xf>
    <xf numFmtId="3" fontId="10" fillId="7" borderId="3" xfId="0" applyNumberFormat="1" applyFont="1" applyFill="1" applyBorder="1" applyAlignment="1">
      <alignment horizontal="center" vertical="center" wrapText="1"/>
    </xf>
    <xf numFmtId="3" fontId="10" fillId="7" borderId="20" xfId="0" applyNumberFormat="1" applyFont="1" applyFill="1" applyBorder="1" applyAlignment="1">
      <alignment horizontal="center" vertical="center" wrapText="1"/>
    </xf>
    <xf numFmtId="3" fontId="10" fillId="7" borderId="9" xfId="0" applyNumberFormat="1" applyFont="1" applyFill="1" applyBorder="1" applyAlignment="1">
      <alignment horizontal="center" vertical="center" wrapText="1"/>
    </xf>
    <xf numFmtId="3" fontId="10" fillId="7" borderId="11" xfId="0" applyNumberFormat="1" applyFont="1" applyFill="1" applyBorder="1" applyAlignment="1">
      <alignment horizontal="center" vertical="center" wrapText="1"/>
    </xf>
    <xf numFmtId="3" fontId="10" fillId="7" borderId="10" xfId="0" applyNumberFormat="1" applyFont="1" applyFill="1" applyBorder="1" applyAlignment="1">
      <alignment horizontal="center" vertical="center" wrapText="1"/>
    </xf>
    <xf numFmtId="3" fontId="2" fillId="7" borderId="7" xfId="0" applyNumberFormat="1" applyFont="1" applyFill="1" applyBorder="1" applyAlignment="1">
      <alignment horizontal="center" vertical="center" wrapText="1"/>
    </xf>
    <xf numFmtId="3" fontId="2" fillId="7" borderId="1" xfId="0" applyNumberFormat="1" applyFont="1" applyFill="1" applyBorder="1" applyAlignment="1">
      <alignment horizontal="center" vertical="center" wrapText="1"/>
    </xf>
    <xf numFmtId="3" fontId="2" fillId="8" borderId="2" xfId="0" applyNumberFormat="1" applyFont="1" applyFill="1" applyBorder="1" applyAlignment="1">
      <alignment horizontal="center" vertical="center"/>
    </xf>
    <xf numFmtId="3" fontId="10" fillId="8" borderId="8" xfId="0" applyNumberFormat="1" applyFont="1" applyFill="1" applyBorder="1" applyAlignment="1">
      <alignment horizontal="center" vertical="center" wrapText="1"/>
    </xf>
    <xf numFmtId="3" fontId="10" fillId="8" borderId="3" xfId="0" applyNumberFormat="1" applyFont="1" applyFill="1" applyBorder="1" applyAlignment="1">
      <alignment horizontal="center" vertical="center" wrapText="1"/>
    </xf>
    <xf numFmtId="3" fontId="10" fillId="8" borderId="1" xfId="0" applyNumberFormat="1" applyFont="1" applyFill="1" applyBorder="1" applyAlignment="1">
      <alignment horizontal="center" vertical="center" wrapText="1"/>
    </xf>
    <xf numFmtId="3" fontId="10" fillId="8" borderId="5" xfId="0" applyNumberFormat="1" applyFont="1" applyFill="1" applyBorder="1" applyAlignment="1">
      <alignment horizontal="center" vertical="center" wrapText="1"/>
    </xf>
    <xf numFmtId="3" fontId="10" fillId="8" borderId="9" xfId="0" applyNumberFormat="1" applyFont="1" applyFill="1" applyBorder="1" applyAlignment="1">
      <alignment horizontal="center" vertical="center" wrapText="1"/>
    </xf>
    <xf numFmtId="3" fontId="10" fillId="8" borderId="2" xfId="0" applyNumberFormat="1" applyFont="1" applyFill="1" applyBorder="1" applyAlignment="1">
      <alignment horizontal="center" vertical="center" wrapText="1"/>
    </xf>
    <xf numFmtId="3" fontId="10" fillId="8" borderId="10" xfId="0" applyNumberFormat="1" applyFont="1" applyFill="1" applyBorder="1" applyAlignment="1">
      <alignment horizontal="center" vertical="center" wrapText="1"/>
    </xf>
    <xf numFmtId="3" fontId="9" fillId="8" borderId="5" xfId="0" applyNumberFormat="1" applyFont="1" applyFill="1" applyBorder="1" applyAlignment="1">
      <alignment horizontal="center" vertical="center" wrapText="1"/>
    </xf>
    <xf numFmtId="3" fontId="2" fillId="8" borderId="1" xfId="0" applyNumberFormat="1" applyFont="1" applyFill="1" applyBorder="1" applyAlignment="1">
      <alignment horizontal="center" vertical="center" wrapText="1"/>
    </xf>
    <xf numFmtId="3" fontId="2" fillId="8" borderId="2" xfId="0" applyNumberFormat="1" applyFont="1" applyFill="1" applyBorder="1" applyAlignment="1">
      <alignment horizontal="center" vertical="center" wrapText="1"/>
    </xf>
    <xf numFmtId="3" fontId="2" fillId="8" borderId="8" xfId="0" applyNumberFormat="1" applyFont="1" applyFill="1" applyBorder="1" applyAlignment="1">
      <alignment horizontal="center" vertical="center" wrapText="1"/>
    </xf>
    <xf numFmtId="3" fontId="2" fillId="8" borderId="3" xfId="0" applyNumberFormat="1" applyFont="1" applyFill="1" applyBorder="1" applyAlignment="1">
      <alignment horizontal="center" vertical="center" wrapText="1"/>
    </xf>
    <xf numFmtId="3" fontId="2" fillId="8" borderId="7" xfId="0" applyNumberFormat="1" applyFont="1" applyFill="1" applyBorder="1" applyAlignment="1">
      <alignment horizontal="center" vertical="center" wrapText="1"/>
    </xf>
    <xf numFmtId="3" fontId="2" fillId="8" borderId="0" xfId="0" applyNumberFormat="1" applyFont="1" applyFill="1" applyBorder="1" applyAlignment="1">
      <alignment horizontal="center" vertical="center" wrapText="1"/>
    </xf>
    <xf numFmtId="0" fontId="2" fillId="0" borderId="22" xfId="0" applyFont="1" applyFill="1" applyBorder="1" applyAlignment="1">
      <alignment vertical="center" wrapText="1"/>
    </xf>
    <xf numFmtId="0" fontId="2" fillId="0" borderId="0" xfId="0" applyFont="1" applyFill="1" applyBorder="1" applyAlignment="1">
      <alignment vertical="center" wrapText="1"/>
    </xf>
    <xf numFmtId="3" fontId="10" fillId="7" borderId="6" xfId="0" applyNumberFormat="1" applyFont="1" applyFill="1" applyBorder="1" applyAlignment="1">
      <alignment vertical="center" wrapText="1"/>
    </xf>
    <xf numFmtId="3" fontId="10" fillId="7" borderId="2" xfId="0" applyNumberFormat="1" applyFont="1" applyFill="1" applyBorder="1" applyAlignment="1">
      <alignment horizontal="center" vertical="center" wrapText="1"/>
    </xf>
    <xf numFmtId="3" fontId="10" fillId="7" borderId="5" xfId="0" applyNumberFormat="1" applyFont="1" applyFill="1" applyBorder="1" applyAlignment="1">
      <alignment horizontal="center" vertical="center" wrapText="1"/>
    </xf>
    <xf numFmtId="3" fontId="10" fillId="7" borderId="0" xfId="0" applyNumberFormat="1" applyFont="1" applyFill="1" applyAlignment="1">
      <alignment horizontal="center" vertical="center" wrapText="1"/>
    </xf>
    <xf numFmtId="3" fontId="10" fillId="7" borderId="13" xfId="0" applyNumberFormat="1" applyFont="1" applyFill="1" applyBorder="1" applyAlignment="1">
      <alignment horizontal="center" vertical="center" wrapText="1"/>
    </xf>
    <xf numFmtId="0" fontId="29" fillId="0" borderId="0" xfId="0" applyFont="1" applyBorder="1" applyAlignment="1">
      <alignment horizontal="center" vertical="center"/>
    </xf>
    <xf numFmtId="0" fontId="33" fillId="0" borderId="0" xfId="0" applyFont="1" applyBorder="1" applyAlignment="1">
      <alignment vertical="center"/>
    </xf>
    <xf numFmtId="0" fontId="34" fillId="0" borderId="0" xfId="0" applyFont="1" applyAlignment="1">
      <alignment vertical="center"/>
    </xf>
    <xf numFmtId="0" fontId="33"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29" fillId="0" borderId="8" xfId="0" applyFont="1" applyBorder="1" applyAlignment="1">
      <alignment vertical="center" wrapText="1"/>
    </xf>
    <xf numFmtId="3" fontId="33" fillId="0" borderId="8" xfId="0" applyNumberFormat="1" applyFont="1" applyBorder="1" applyAlignment="1">
      <alignment horizontal="center" vertical="center" wrapText="1"/>
    </xf>
    <xf numFmtId="3" fontId="33" fillId="5" borderId="8" xfId="0" applyNumberFormat="1" applyFont="1" applyFill="1" applyBorder="1" applyAlignment="1">
      <alignment horizontal="center" vertical="center" wrapText="1"/>
    </xf>
    <xf numFmtId="0" fontId="29" fillId="0" borderId="2" xfId="0" applyFont="1" applyBorder="1" applyAlignment="1">
      <alignment vertical="center" wrapText="1"/>
    </xf>
    <xf numFmtId="3" fontId="33" fillId="0" borderId="2" xfId="0" applyNumberFormat="1" applyFont="1" applyBorder="1" applyAlignment="1">
      <alignment horizontal="center" vertical="center" wrapText="1"/>
    </xf>
    <xf numFmtId="3" fontId="33" fillId="7" borderId="2" xfId="0" applyNumberFormat="1" applyFont="1" applyFill="1" applyBorder="1" applyAlignment="1">
      <alignment horizontal="center" vertical="center" wrapText="1"/>
    </xf>
    <xf numFmtId="0" fontId="29" fillId="0" borderId="3" xfId="0" applyFont="1" applyBorder="1" applyAlignment="1">
      <alignment vertical="center" wrapText="1"/>
    </xf>
    <xf numFmtId="3" fontId="33" fillId="5" borderId="3" xfId="0" applyNumberFormat="1" applyFont="1" applyFill="1" applyBorder="1" applyAlignment="1">
      <alignment horizontal="center" vertical="center" wrapText="1"/>
    </xf>
    <xf numFmtId="3" fontId="33" fillId="0" borderId="11" xfId="0" applyNumberFormat="1" applyFont="1" applyBorder="1" applyAlignment="1">
      <alignment horizontal="center" vertical="center" wrapText="1"/>
    </xf>
    <xf numFmtId="3" fontId="33" fillId="0" borderId="0" xfId="0" applyNumberFormat="1" applyFont="1" applyBorder="1" applyAlignment="1">
      <alignment horizontal="center" vertical="center" wrapText="1"/>
    </xf>
    <xf numFmtId="3" fontId="33" fillId="0" borderId="11" xfId="0" applyNumberFormat="1" applyFont="1" applyBorder="1" applyAlignment="1">
      <alignment horizontal="center"/>
    </xf>
    <xf numFmtId="3" fontId="33" fillId="0" borderId="0" xfId="0" applyNumberFormat="1" applyFont="1" applyBorder="1" applyAlignment="1">
      <alignment horizontal="center"/>
    </xf>
    <xf numFmtId="0" fontId="33" fillId="0" borderId="0" xfId="0" applyFont="1" applyBorder="1" applyAlignment="1">
      <alignment vertical="center" wrapText="1"/>
    </xf>
    <xf numFmtId="0" fontId="33" fillId="0" borderId="0" xfId="0" applyFont="1" applyBorder="1"/>
    <xf numFmtId="0" fontId="33" fillId="0" borderId="0" xfId="0" applyFont="1" applyAlignment="1">
      <alignment vertical="center"/>
    </xf>
    <xf numFmtId="0" fontId="34" fillId="0" borderId="1" xfId="0" applyFont="1" applyBorder="1" applyAlignment="1">
      <alignment horizontal="center" vertical="center" wrapText="1"/>
    </xf>
    <xf numFmtId="0" fontId="34" fillId="0" borderId="6" xfId="0" applyFont="1" applyBorder="1" applyAlignment="1">
      <alignment horizontal="center" vertical="center" wrapText="1"/>
    </xf>
    <xf numFmtId="0" fontId="35" fillId="0" borderId="2" xfId="0" applyFont="1" applyBorder="1" applyAlignment="1">
      <alignment horizontal="center" vertical="center" wrapText="1"/>
    </xf>
    <xf numFmtId="3" fontId="34" fillId="0" borderId="8" xfId="0" applyNumberFormat="1" applyFont="1" applyBorder="1" applyAlignment="1">
      <alignment vertical="center" wrapText="1"/>
    </xf>
    <xf numFmtId="3" fontId="34" fillId="0" borderId="2" xfId="0" applyNumberFormat="1" applyFont="1" applyBorder="1" applyAlignment="1">
      <alignment vertical="center" wrapText="1"/>
    </xf>
    <xf numFmtId="0" fontId="35" fillId="0" borderId="3" xfId="0" applyFont="1" applyBorder="1" applyAlignment="1">
      <alignment horizontal="center" vertical="center" wrapText="1"/>
    </xf>
    <xf numFmtId="3" fontId="34" fillId="0" borderId="3" xfId="0" applyNumberFormat="1" applyFont="1" applyBorder="1" applyAlignment="1">
      <alignment vertical="center" wrapText="1"/>
    </xf>
    <xf numFmtId="0" fontId="34" fillId="0" borderId="1" xfId="0" applyFont="1" applyBorder="1" applyAlignment="1">
      <alignment vertical="center" wrapText="1"/>
    </xf>
    <xf numFmtId="3" fontId="29" fillId="5" borderId="3" xfId="0" applyNumberFormat="1" applyFont="1" applyFill="1" applyBorder="1" applyAlignment="1">
      <alignment horizontal="center" vertical="center" wrapText="1"/>
    </xf>
    <xf numFmtId="0" fontId="34" fillId="0" borderId="0" xfId="0" applyFont="1" applyBorder="1" applyAlignment="1">
      <alignment vertical="center" wrapText="1"/>
    </xf>
    <xf numFmtId="0" fontId="34" fillId="0" borderId="0" xfId="0" applyFont="1" applyBorder="1" applyAlignment="1">
      <alignment horizontal="center" vertical="center" wrapText="1"/>
    </xf>
    <xf numFmtId="0" fontId="34" fillId="0" borderId="0" xfId="0" applyFont="1" applyBorder="1" applyAlignment="1">
      <alignment vertical="center"/>
    </xf>
    <xf numFmtId="0" fontId="34" fillId="0" borderId="0" xfId="0" applyFont="1" applyAlignment="1">
      <alignment vertical="center" wrapText="1"/>
    </xf>
    <xf numFmtId="0" fontId="34" fillId="0" borderId="0" xfId="0" applyFont="1" applyAlignment="1">
      <alignment horizontal="left" vertical="center" wrapText="1" indent="1"/>
    </xf>
    <xf numFmtId="0" fontId="35" fillId="0" borderId="0" xfId="0" applyFont="1" applyAlignment="1">
      <alignment vertical="center" wrapText="1"/>
    </xf>
    <xf numFmtId="0" fontId="34" fillId="0" borderId="0" xfId="0" applyFont="1" applyAlignment="1">
      <alignment horizontal="right" vertical="center" wrapText="1"/>
    </xf>
    <xf numFmtId="0" fontId="34" fillId="0" borderId="6" xfId="0" applyFont="1" applyBorder="1" applyAlignment="1">
      <alignment vertical="center" wrapText="1"/>
    </xf>
    <xf numFmtId="0" fontId="35" fillId="0" borderId="1" xfId="0" applyFont="1" applyBorder="1" applyAlignment="1">
      <alignment horizontal="center" vertical="center" wrapText="1"/>
    </xf>
    <xf numFmtId="0" fontId="35" fillId="0" borderId="1" xfId="0" applyFont="1" applyBorder="1" applyAlignment="1">
      <alignment horizontal="center" vertical="center"/>
    </xf>
    <xf numFmtId="3" fontId="34" fillId="0" borderId="1" xfId="0" applyNumberFormat="1" applyFont="1" applyBorder="1" applyAlignment="1">
      <alignment vertical="center" wrapText="1"/>
    </xf>
    <xf numFmtId="3" fontId="34" fillId="0" borderId="1" xfId="0" applyNumberFormat="1" applyFont="1" applyBorder="1" applyAlignment="1">
      <alignment vertical="center"/>
    </xf>
    <xf numFmtId="3" fontId="34" fillId="5" borderId="1" xfId="0" applyNumberFormat="1" applyFont="1" applyFill="1" applyBorder="1" applyAlignment="1">
      <alignment horizontal="center" vertical="center" wrapText="1"/>
    </xf>
    <xf numFmtId="0" fontId="35" fillId="0" borderId="6" xfId="0" applyFont="1" applyBorder="1" applyAlignment="1">
      <alignment vertical="center" wrapText="1"/>
    </xf>
    <xf numFmtId="3" fontId="35" fillId="5" borderId="1" xfId="0" applyNumberFormat="1" applyFont="1" applyFill="1" applyBorder="1" applyAlignment="1">
      <alignment vertical="center" wrapText="1"/>
    </xf>
    <xf numFmtId="0" fontId="34" fillId="0" borderId="0" xfId="0" applyFont="1" applyFill="1" applyAlignment="1">
      <alignment vertical="center" wrapText="1"/>
    </xf>
    <xf numFmtId="0" fontId="35" fillId="0" borderId="0" xfId="0" applyFont="1" applyFill="1" applyBorder="1" applyAlignment="1">
      <alignment vertical="center" wrapText="1"/>
    </xf>
    <xf numFmtId="3" fontId="35" fillId="0" borderId="0" xfId="0" applyNumberFormat="1" applyFont="1" applyFill="1" applyBorder="1" applyAlignment="1">
      <alignment vertical="center" wrapText="1"/>
    </xf>
    <xf numFmtId="0" fontId="34" fillId="0" borderId="0" xfId="0" applyFont="1" applyFill="1" applyAlignment="1">
      <alignment horizontal="right" vertical="center" wrapText="1"/>
    </xf>
    <xf numFmtId="0" fontId="34" fillId="0" borderId="0" xfId="0" applyFont="1" applyFill="1" applyAlignment="1">
      <alignment vertical="center"/>
    </xf>
    <xf numFmtId="0" fontId="35" fillId="0" borderId="0" xfId="0" applyFont="1" applyAlignment="1">
      <alignment horizontal="center" vertical="center" wrapText="1"/>
    </xf>
    <xf numFmtId="10" fontId="38" fillId="7" borderId="1" xfId="0" applyNumberFormat="1" applyFont="1" applyFill="1" applyBorder="1" applyAlignment="1">
      <alignment horizontal="right"/>
    </xf>
    <xf numFmtId="10" fontId="33" fillId="0" borderId="0" xfId="4" applyNumberFormat="1" applyFont="1" applyAlignment="1">
      <alignment vertical="center"/>
    </xf>
    <xf numFmtId="3" fontId="34" fillId="0" borderId="11" xfId="0" applyNumberFormat="1" applyFont="1" applyBorder="1" applyAlignment="1">
      <alignment horizontal="center" vertical="center" wrapText="1"/>
    </xf>
    <xf numFmtId="0" fontId="39" fillId="0" borderId="0" xfId="0" applyFont="1" applyAlignment="1">
      <alignment vertical="center"/>
    </xf>
    <xf numFmtId="0" fontId="35" fillId="0" borderId="4" xfId="0" applyFont="1" applyBorder="1" applyAlignment="1">
      <alignment horizontal="center" vertical="center" wrapText="1"/>
    </xf>
    <xf numFmtId="3" fontId="34" fillId="0" borderId="1" xfId="0" applyNumberFormat="1" applyFont="1" applyBorder="1" applyAlignment="1">
      <alignment horizontal="center" vertical="center" wrapText="1"/>
    </xf>
    <xf numFmtId="3" fontId="34" fillId="7" borderId="1" xfId="0" applyNumberFormat="1" applyFont="1" applyFill="1" applyBorder="1" applyAlignment="1">
      <alignment horizontal="center" vertical="center" wrapText="1"/>
    </xf>
    <xf numFmtId="3" fontId="34" fillId="0" borderId="0" xfId="0" applyNumberFormat="1" applyFont="1" applyAlignment="1">
      <alignment horizontal="center" vertical="center" wrapText="1"/>
    </xf>
    <xf numFmtId="0" fontId="39" fillId="0" borderId="0" xfId="0" applyFont="1" applyAlignment="1">
      <alignment horizontal="center" vertical="center" wrapText="1"/>
    </xf>
    <xf numFmtId="164" fontId="34" fillId="7" borderId="3" xfId="0" applyNumberFormat="1" applyFont="1" applyFill="1" applyBorder="1" applyAlignment="1">
      <alignment vertical="center" wrapText="1"/>
    </xf>
    <xf numFmtId="3" fontId="10" fillId="7" borderId="8" xfId="0" applyNumberFormat="1" applyFont="1" applyFill="1" applyBorder="1" applyAlignment="1">
      <alignment horizontal="center" vertical="center" wrapText="1"/>
    </xf>
    <xf numFmtId="3" fontId="10" fillId="7" borderId="22" xfId="0" applyNumberFormat="1" applyFont="1" applyFill="1" applyBorder="1" applyAlignment="1">
      <alignment horizontal="center" vertical="center" wrapText="1"/>
    </xf>
    <xf numFmtId="3" fontId="2" fillId="7" borderId="4" xfId="0" applyNumberFormat="1" applyFont="1" applyFill="1" applyBorder="1" applyAlignment="1">
      <alignment horizontal="center" vertical="center" wrapText="1"/>
    </xf>
    <xf numFmtId="3" fontId="10" fillId="7" borderId="2" xfId="0" applyNumberFormat="1" applyFont="1" applyFill="1" applyBorder="1" applyAlignment="1">
      <alignment vertical="center" wrapText="1"/>
    </xf>
    <xf numFmtId="3" fontId="10" fillId="7" borderId="3" xfId="0" applyNumberFormat="1" applyFont="1" applyFill="1" applyBorder="1" applyAlignment="1">
      <alignment vertical="center" wrapText="1"/>
    </xf>
    <xf numFmtId="3" fontId="2" fillId="7" borderId="5" xfId="0" applyNumberFormat="1" applyFont="1" applyFill="1" applyBorder="1" applyAlignment="1">
      <alignment vertical="center" wrapText="1"/>
    </xf>
    <xf numFmtId="3" fontId="3" fillId="7" borderId="1" xfId="0" applyNumberFormat="1" applyFont="1" applyFill="1" applyBorder="1" applyAlignment="1">
      <alignment horizontal="center" vertical="center" wrapText="1"/>
    </xf>
    <xf numFmtId="3" fontId="24" fillId="7" borderId="153" xfId="0" applyNumberFormat="1" applyFont="1" applyFill="1" applyBorder="1" applyAlignment="1">
      <alignment horizontal="right" vertical="center" wrapText="1"/>
    </xf>
    <xf numFmtId="3" fontId="24" fillId="7" borderId="154" xfId="0" applyNumberFormat="1" applyFont="1" applyFill="1" applyBorder="1" applyAlignment="1">
      <alignment horizontal="right" vertical="center" wrapText="1"/>
    </xf>
    <xf numFmtId="3" fontId="22" fillId="5" borderId="155" xfId="0" applyNumberFormat="1" applyFont="1" applyFill="1" applyBorder="1" applyAlignment="1">
      <alignment horizontal="right" vertical="center" wrapText="1"/>
    </xf>
    <xf numFmtId="3" fontId="24" fillId="7" borderId="156" xfId="0" applyNumberFormat="1" applyFont="1" applyFill="1" applyBorder="1" applyAlignment="1">
      <alignment horizontal="right" vertical="center" wrapText="1"/>
    </xf>
    <xf numFmtId="3" fontId="24" fillId="7" borderId="157" xfId="0" applyNumberFormat="1" applyFont="1" applyFill="1" applyBorder="1" applyAlignment="1">
      <alignment horizontal="right" vertical="center" wrapText="1"/>
    </xf>
    <xf numFmtId="3" fontId="22" fillId="7" borderId="154" xfId="0" applyNumberFormat="1" applyFont="1" applyFill="1" applyBorder="1" applyAlignment="1">
      <alignment horizontal="right" vertical="center" wrapText="1"/>
    </xf>
    <xf numFmtId="3" fontId="24" fillId="7" borderId="158" xfId="0" applyNumberFormat="1" applyFont="1" applyFill="1" applyBorder="1" applyAlignment="1">
      <alignment horizontal="right" vertical="center" wrapText="1"/>
    </xf>
    <xf numFmtId="3" fontId="24" fillId="7" borderId="159" xfId="0" applyNumberFormat="1" applyFont="1" applyFill="1" applyBorder="1" applyAlignment="1">
      <alignment horizontal="right" vertical="center" wrapText="1"/>
    </xf>
    <xf numFmtId="3" fontId="22" fillId="5" borderId="160" xfId="0" applyNumberFormat="1" applyFont="1" applyFill="1" applyBorder="1" applyAlignment="1">
      <alignment horizontal="right" vertical="center" wrapText="1"/>
    </xf>
    <xf numFmtId="3" fontId="24" fillId="7" borderId="161" xfId="0" applyNumberFormat="1" applyFont="1" applyFill="1" applyBorder="1" applyAlignment="1">
      <alignment horizontal="right" vertical="center" wrapText="1"/>
    </xf>
    <xf numFmtId="3" fontId="24" fillId="7" borderId="162" xfId="0" applyNumberFormat="1" applyFont="1" applyFill="1" applyBorder="1" applyAlignment="1">
      <alignment horizontal="right" vertical="center" wrapText="1"/>
    </xf>
    <xf numFmtId="3" fontId="22" fillId="7" borderId="159" xfId="0" applyNumberFormat="1" applyFont="1" applyFill="1" applyBorder="1" applyAlignment="1">
      <alignment horizontal="right" vertical="center" wrapText="1"/>
    </xf>
    <xf numFmtId="3" fontId="22" fillId="5" borderId="163" xfId="0" applyNumberFormat="1" applyFont="1" applyFill="1" applyBorder="1" applyAlignment="1">
      <alignment horizontal="right" vertical="center" wrapText="1"/>
    </xf>
    <xf numFmtId="3" fontId="22" fillId="5" borderId="164" xfId="0" applyNumberFormat="1" applyFont="1" applyFill="1" applyBorder="1" applyAlignment="1">
      <alignment horizontal="right" vertical="center" wrapText="1"/>
    </xf>
    <xf numFmtId="3" fontId="22" fillId="5" borderId="165" xfId="0" applyNumberFormat="1" applyFont="1" applyFill="1" applyBorder="1" applyAlignment="1">
      <alignment horizontal="right" vertical="center" wrapText="1"/>
    </xf>
    <xf numFmtId="3" fontId="24" fillId="5" borderId="166" xfId="0" applyNumberFormat="1" applyFont="1" applyFill="1" applyBorder="1" applyAlignment="1">
      <alignment horizontal="right" vertical="center" wrapText="1"/>
    </xf>
    <xf numFmtId="3" fontId="24" fillId="0" borderId="166" xfId="0" applyNumberFormat="1" applyFont="1" applyBorder="1" applyAlignment="1">
      <alignment horizontal="right" vertical="center" wrapText="1"/>
    </xf>
    <xf numFmtId="3" fontId="22" fillId="5" borderId="167" xfId="0" applyNumberFormat="1" applyFont="1" applyFill="1" applyBorder="1" applyAlignment="1">
      <alignment horizontal="right" vertical="center" wrapText="1"/>
    </xf>
    <xf numFmtId="3" fontId="24" fillId="0" borderId="168" xfId="0" applyNumberFormat="1" applyFont="1" applyBorder="1" applyAlignment="1">
      <alignment horizontal="center" vertical="center" wrapText="1"/>
    </xf>
    <xf numFmtId="3" fontId="24" fillId="5" borderId="168" xfId="0" applyNumberFormat="1" applyFont="1" applyFill="1" applyBorder="1" applyAlignment="1">
      <alignment horizontal="right" vertical="center" wrapText="1"/>
    </xf>
    <xf numFmtId="3" fontId="24" fillId="0" borderId="168" xfId="0" applyNumberFormat="1" applyFont="1" applyBorder="1" applyAlignment="1">
      <alignment horizontal="right" vertical="center" wrapText="1"/>
    </xf>
    <xf numFmtId="3" fontId="23" fillId="0" borderId="169" xfId="0" applyNumberFormat="1" applyFont="1" applyBorder="1" applyAlignment="1">
      <alignment horizontal="center" vertical="center" wrapText="1"/>
    </xf>
    <xf numFmtId="3" fontId="25" fillId="5" borderId="170" xfId="0" applyNumberFormat="1" applyFont="1" applyFill="1" applyBorder="1" applyAlignment="1">
      <alignment horizontal="center" vertical="center" wrapText="1"/>
    </xf>
    <xf numFmtId="3" fontId="23" fillId="5" borderId="155" xfId="0" applyNumberFormat="1" applyFont="1" applyFill="1" applyBorder="1" applyAlignment="1">
      <alignment horizontal="right" vertical="center" wrapText="1"/>
    </xf>
    <xf numFmtId="3" fontId="23" fillId="5" borderId="154" xfId="0" applyNumberFormat="1" applyFont="1" applyFill="1" applyBorder="1" applyAlignment="1">
      <alignment horizontal="right" vertical="center" wrapText="1"/>
    </xf>
    <xf numFmtId="3" fontId="23" fillId="5" borderId="171" xfId="0" applyNumberFormat="1" applyFont="1" applyFill="1" applyBorder="1" applyAlignment="1">
      <alignment horizontal="right" vertical="center" wrapText="1"/>
    </xf>
    <xf numFmtId="3" fontId="23" fillId="5" borderId="172" xfId="0" applyNumberFormat="1" applyFont="1" applyFill="1" applyBorder="1" applyAlignment="1">
      <alignment horizontal="right" vertical="center" wrapText="1"/>
    </xf>
    <xf numFmtId="3" fontId="23" fillId="5" borderId="157" xfId="0" applyNumberFormat="1" applyFont="1" applyFill="1" applyBorder="1" applyAlignment="1">
      <alignment horizontal="right" vertical="center" wrapText="1"/>
    </xf>
    <xf numFmtId="3" fontId="25" fillId="5" borderId="173" xfId="0" applyNumberFormat="1" applyFont="1" applyFill="1" applyBorder="1" applyAlignment="1">
      <alignment horizontal="center" vertical="center" wrapText="1"/>
    </xf>
    <xf numFmtId="3" fontId="23" fillId="5" borderId="174" xfId="0" applyNumberFormat="1" applyFont="1" applyFill="1" applyBorder="1" applyAlignment="1">
      <alignment horizontal="right" vertical="center" wrapText="1"/>
    </xf>
    <xf numFmtId="3" fontId="25" fillId="5" borderId="175" xfId="0" applyNumberFormat="1" applyFont="1" applyFill="1" applyBorder="1" applyAlignment="1">
      <alignment horizontal="center" vertical="center" wrapText="1"/>
    </xf>
    <xf numFmtId="3" fontId="23" fillId="0" borderId="176" xfId="0" applyNumberFormat="1" applyFont="1" applyBorder="1" applyAlignment="1">
      <alignment horizontal="center" vertical="center" wrapText="1"/>
    </xf>
    <xf numFmtId="3" fontId="25" fillId="5" borderId="177" xfId="0" applyNumberFormat="1" applyFont="1" applyFill="1" applyBorder="1" applyAlignment="1">
      <alignment horizontal="center" vertical="center" wrapText="1"/>
    </xf>
    <xf numFmtId="3" fontId="23" fillId="0" borderId="160" xfId="0" applyNumberFormat="1" applyFont="1" applyBorder="1" applyAlignment="1">
      <alignment horizontal="right" vertical="center" wrapText="1"/>
    </xf>
    <xf numFmtId="3" fontId="23" fillId="0" borderId="159" xfId="0" applyNumberFormat="1" applyFont="1" applyBorder="1" applyAlignment="1">
      <alignment horizontal="right" vertical="center" wrapText="1"/>
    </xf>
    <xf numFmtId="3" fontId="23" fillId="0" borderId="178" xfId="0" applyNumberFormat="1" applyFont="1" applyBorder="1" applyAlignment="1">
      <alignment horizontal="right" vertical="center" wrapText="1"/>
    </xf>
    <xf numFmtId="3" fontId="23" fillId="0" borderId="179" xfId="0" applyNumberFormat="1" applyFont="1" applyBorder="1" applyAlignment="1">
      <alignment horizontal="right" vertical="center" wrapText="1"/>
    </xf>
    <xf numFmtId="3" fontId="23" fillId="0" borderId="162" xfId="0" applyNumberFormat="1" applyFont="1" applyBorder="1" applyAlignment="1">
      <alignment horizontal="right" vertical="center" wrapText="1"/>
    </xf>
    <xf numFmtId="3" fontId="25" fillId="5" borderId="180" xfId="0" applyNumberFormat="1" applyFont="1" applyFill="1" applyBorder="1" applyAlignment="1">
      <alignment horizontal="center" vertical="center" wrapText="1"/>
    </xf>
    <xf numFmtId="3" fontId="23" fillId="0" borderId="181" xfId="0" applyNumberFormat="1" applyFont="1" applyBorder="1" applyAlignment="1">
      <alignment horizontal="right" vertical="center" wrapText="1"/>
    </xf>
    <xf numFmtId="3" fontId="25" fillId="5" borderId="182" xfId="0" applyNumberFormat="1" applyFont="1" applyFill="1" applyBorder="1" applyAlignment="1">
      <alignment horizontal="center" vertical="center" wrapText="1"/>
    </xf>
    <xf numFmtId="3" fontId="24" fillId="0" borderId="183" xfId="0" applyNumberFormat="1" applyFont="1" applyBorder="1" applyAlignment="1">
      <alignment horizontal="center" vertical="center" wrapText="1"/>
    </xf>
    <xf numFmtId="3" fontId="22" fillId="5" borderId="162" xfId="0" applyNumberFormat="1" applyFont="1" applyFill="1" applyBorder="1" applyAlignment="1">
      <alignment horizontal="center" vertical="center" wrapText="1"/>
    </xf>
    <xf numFmtId="3" fontId="24" fillId="0" borderId="160" xfId="0" applyNumberFormat="1" applyFont="1" applyBorder="1" applyAlignment="1">
      <alignment horizontal="right" vertical="center" wrapText="1"/>
    </xf>
    <xf numFmtId="3" fontId="24" fillId="0" borderId="178" xfId="0" applyNumberFormat="1" applyFont="1" applyBorder="1" applyAlignment="1">
      <alignment horizontal="right" vertical="center" wrapText="1"/>
    </xf>
    <xf numFmtId="3" fontId="22" fillId="5" borderId="184" xfId="0" applyNumberFormat="1" applyFont="1" applyFill="1" applyBorder="1" applyAlignment="1">
      <alignment horizontal="center" vertical="center" wrapText="1"/>
    </xf>
    <xf numFmtId="3" fontId="24" fillId="0" borderId="162" xfId="0" applyNumberFormat="1" applyFont="1" applyBorder="1" applyAlignment="1">
      <alignment horizontal="right" vertical="center" wrapText="1"/>
    </xf>
    <xf numFmtId="3" fontId="24" fillId="0" borderId="159" xfId="0" applyNumberFormat="1" applyFont="1" applyBorder="1" applyAlignment="1">
      <alignment horizontal="right" vertical="center" wrapText="1"/>
    </xf>
    <xf numFmtId="3" fontId="24" fillId="4" borderId="162" xfId="0" applyNumberFormat="1" applyFont="1" applyFill="1" applyBorder="1" applyAlignment="1">
      <alignment horizontal="right" vertical="center" wrapText="1"/>
    </xf>
    <xf numFmtId="3" fontId="24" fillId="0" borderId="179" xfId="0" applyNumberFormat="1" applyFont="1" applyBorder="1" applyAlignment="1">
      <alignment horizontal="right" vertical="center" wrapText="1"/>
    </xf>
    <xf numFmtId="3" fontId="24" fillId="4" borderId="181" xfId="0" applyNumberFormat="1" applyFont="1" applyFill="1" applyBorder="1" applyAlignment="1">
      <alignment horizontal="right" vertical="center" wrapText="1"/>
    </xf>
    <xf numFmtId="3" fontId="24" fillId="4" borderId="178" xfId="0" applyNumberFormat="1" applyFont="1" applyFill="1" applyBorder="1" applyAlignment="1">
      <alignment horizontal="right" vertical="center" wrapText="1"/>
    </xf>
    <xf numFmtId="3" fontId="24" fillId="4" borderId="179" xfId="0" applyNumberFormat="1" applyFont="1" applyFill="1" applyBorder="1" applyAlignment="1">
      <alignment horizontal="right" vertical="center" wrapText="1"/>
    </xf>
    <xf numFmtId="3" fontId="24" fillId="4" borderId="159" xfId="0" applyNumberFormat="1" applyFont="1" applyFill="1" applyBorder="1" applyAlignment="1">
      <alignment horizontal="right" vertical="center" wrapText="1"/>
    </xf>
    <xf numFmtId="3" fontId="22" fillId="5" borderId="185" xfId="0" applyNumberFormat="1" applyFont="1" applyFill="1" applyBorder="1" applyAlignment="1">
      <alignment horizontal="center" vertical="center" wrapText="1"/>
    </xf>
    <xf numFmtId="3" fontId="24" fillId="5" borderId="123" xfId="0" applyNumberFormat="1" applyFont="1" applyFill="1" applyBorder="1" applyAlignment="1">
      <alignment horizontal="right" vertical="center" wrapText="1"/>
    </xf>
    <xf numFmtId="3" fontId="24" fillId="0" borderId="186" xfId="0" applyNumberFormat="1" applyFont="1" applyBorder="1" applyAlignment="1">
      <alignment horizontal="center" vertical="center" wrapText="1"/>
    </xf>
    <xf numFmtId="3" fontId="24" fillId="0" borderId="187" xfId="0" applyNumberFormat="1" applyFont="1" applyBorder="1" applyAlignment="1">
      <alignment horizontal="center" vertical="center" wrapText="1"/>
    </xf>
    <xf numFmtId="3" fontId="24" fillId="0" borderId="188" xfId="0" applyNumberFormat="1" applyFont="1" applyBorder="1" applyAlignment="1">
      <alignment horizontal="center" vertical="center" wrapText="1"/>
    </xf>
    <xf numFmtId="3" fontId="24" fillId="0" borderId="189" xfId="0" applyNumberFormat="1" applyFont="1" applyBorder="1" applyAlignment="1">
      <alignment horizontal="center" vertical="center" wrapText="1"/>
    </xf>
    <xf numFmtId="3" fontId="22" fillId="5" borderId="83" xfId="0" applyNumberFormat="1" applyFont="1" applyFill="1" applyBorder="1" applyAlignment="1">
      <alignment horizontal="center" vertical="center" wrapText="1"/>
    </xf>
    <xf numFmtId="3" fontId="22" fillId="5" borderId="190" xfId="0" applyNumberFormat="1" applyFont="1" applyFill="1" applyBorder="1" applyAlignment="1">
      <alignment horizontal="center" vertical="center" wrapText="1"/>
    </xf>
    <xf numFmtId="3" fontId="24" fillId="0" borderId="191" xfId="0" applyNumberFormat="1" applyFont="1" applyBorder="1" applyAlignment="1">
      <alignment horizontal="right" vertical="center" wrapText="1"/>
    </xf>
    <xf numFmtId="3" fontId="24" fillId="0" borderId="192" xfId="0" applyNumberFormat="1" applyFont="1" applyBorder="1" applyAlignment="1">
      <alignment horizontal="right" vertical="center" wrapText="1"/>
    </xf>
    <xf numFmtId="3" fontId="22" fillId="5" borderId="193" xfId="0" applyNumberFormat="1" applyFont="1" applyFill="1" applyBorder="1" applyAlignment="1">
      <alignment horizontal="center" vertical="center" wrapText="1"/>
    </xf>
    <xf numFmtId="3" fontId="22" fillId="5" borderId="194" xfId="0" applyNumberFormat="1" applyFont="1" applyFill="1" applyBorder="1" applyAlignment="1">
      <alignment horizontal="center" vertical="center" wrapText="1"/>
    </xf>
    <xf numFmtId="3" fontId="24" fillId="0" borderId="118" xfId="0" applyNumberFormat="1" applyFont="1" applyBorder="1" applyAlignment="1">
      <alignment horizontal="right" vertical="center" wrapText="1"/>
    </xf>
    <xf numFmtId="3" fontId="24" fillId="0" borderId="195" xfId="0" applyNumberFormat="1" applyFont="1" applyBorder="1" applyAlignment="1">
      <alignment horizontal="right" vertical="center" wrapText="1"/>
    </xf>
    <xf numFmtId="3" fontId="24" fillId="0" borderId="87" xfId="0" applyNumberFormat="1" applyFont="1" applyBorder="1" applyAlignment="1">
      <alignment horizontal="right" vertical="center" wrapText="1"/>
    </xf>
    <xf numFmtId="3" fontId="24" fillId="0" borderId="196" xfId="0" applyNumberFormat="1" applyFont="1" applyBorder="1" applyAlignment="1">
      <alignment horizontal="right" vertical="center" wrapText="1"/>
    </xf>
    <xf numFmtId="3" fontId="24" fillId="0" borderId="89" xfId="0" applyNumberFormat="1" applyFont="1" applyBorder="1" applyAlignment="1">
      <alignment horizontal="right" vertical="center" wrapText="1"/>
    </xf>
    <xf numFmtId="3" fontId="24" fillId="0" borderId="197" xfId="0" applyNumberFormat="1" applyFont="1" applyBorder="1" applyAlignment="1">
      <alignment horizontal="right" vertical="center" wrapText="1"/>
    </xf>
    <xf numFmtId="3" fontId="24" fillId="0" borderId="91" xfId="0" applyNumberFormat="1" applyFont="1" applyBorder="1" applyAlignment="1">
      <alignment horizontal="right" vertical="center" wrapText="1"/>
    </xf>
    <xf numFmtId="3" fontId="24" fillId="0" borderId="198" xfId="0" applyNumberFormat="1" applyFont="1" applyBorder="1" applyAlignment="1">
      <alignment horizontal="right" vertical="center" wrapText="1"/>
    </xf>
    <xf numFmtId="3" fontId="24" fillId="4" borderId="91" xfId="0" applyNumberFormat="1" applyFont="1" applyFill="1" applyBorder="1" applyAlignment="1">
      <alignment horizontal="right" vertical="center" wrapText="1"/>
    </xf>
    <xf numFmtId="3" fontId="24" fillId="4" borderId="198" xfId="0" applyNumberFormat="1" applyFont="1" applyFill="1" applyBorder="1" applyAlignment="1">
      <alignment horizontal="right" vertical="center" wrapText="1"/>
    </xf>
    <xf numFmtId="3" fontId="24" fillId="4" borderId="83" xfId="0" applyNumberFormat="1" applyFont="1" applyFill="1" applyBorder="1" applyAlignment="1">
      <alignment horizontal="right" vertical="center" wrapText="1"/>
    </xf>
    <xf numFmtId="3" fontId="24" fillId="4" borderId="190" xfId="0" applyNumberFormat="1" applyFont="1" applyFill="1" applyBorder="1" applyAlignment="1">
      <alignment horizontal="right" vertical="center" wrapText="1"/>
    </xf>
    <xf numFmtId="3" fontId="24" fillId="4" borderId="89" xfId="0" applyNumberFormat="1" applyFont="1" applyFill="1" applyBorder="1" applyAlignment="1">
      <alignment horizontal="right" vertical="center" wrapText="1"/>
    </xf>
    <xf numFmtId="3" fontId="24" fillId="4" borderId="197" xfId="0" applyNumberFormat="1" applyFont="1" applyFill="1" applyBorder="1" applyAlignment="1">
      <alignment horizontal="right" vertical="center" wrapText="1"/>
    </xf>
    <xf numFmtId="3" fontId="24" fillId="4" borderId="87" xfId="0" applyNumberFormat="1" applyFont="1" applyFill="1" applyBorder="1" applyAlignment="1">
      <alignment horizontal="right" vertical="center" wrapText="1"/>
    </xf>
    <xf numFmtId="3" fontId="24" fillId="4" borderId="196" xfId="0" applyNumberFormat="1" applyFont="1" applyFill="1" applyBorder="1" applyAlignment="1">
      <alignment horizontal="right" vertical="center" wrapText="1"/>
    </xf>
    <xf numFmtId="3" fontId="24" fillId="0" borderId="83" xfId="0" applyNumberFormat="1" applyFont="1" applyBorder="1" applyAlignment="1">
      <alignment horizontal="right" vertical="center" wrapText="1"/>
    </xf>
    <xf numFmtId="3" fontId="24" fillId="0" borderId="190" xfId="0" applyNumberFormat="1" applyFont="1" applyBorder="1" applyAlignment="1">
      <alignment horizontal="right" vertical="center" wrapText="1"/>
    </xf>
    <xf numFmtId="3" fontId="24" fillId="0" borderId="97" xfId="0" applyNumberFormat="1" applyFont="1" applyBorder="1" applyAlignment="1">
      <alignment horizontal="right" vertical="center" wrapText="1"/>
    </xf>
    <xf numFmtId="3" fontId="24" fillId="0" borderId="199" xfId="0" applyNumberFormat="1" applyFont="1" applyBorder="1" applyAlignment="1">
      <alignment horizontal="right" vertical="center" wrapText="1"/>
    </xf>
    <xf numFmtId="3" fontId="22" fillId="5" borderId="200" xfId="0" applyNumberFormat="1" applyFont="1" applyFill="1" applyBorder="1" applyAlignment="1">
      <alignment horizontal="center" vertical="center" wrapText="1"/>
    </xf>
    <xf numFmtId="3" fontId="22" fillId="5" borderId="201" xfId="0" applyNumberFormat="1" applyFont="1" applyFill="1" applyBorder="1" applyAlignment="1">
      <alignment horizontal="center" vertical="center" wrapText="1"/>
    </xf>
    <xf numFmtId="0" fontId="40" fillId="0" borderId="9" xfId="0" applyFont="1" applyFill="1" applyBorder="1" applyAlignment="1">
      <alignment horizontal="left"/>
    </xf>
    <xf numFmtId="0" fontId="40" fillId="0" borderId="10" xfId="0" applyFont="1" applyFill="1" applyBorder="1" applyAlignment="1">
      <alignment horizontal="left"/>
    </xf>
    <xf numFmtId="0" fontId="40" fillId="0" borderId="5" xfId="0" applyFont="1" applyFill="1" applyBorder="1" applyAlignment="1">
      <alignment horizontal="left"/>
    </xf>
    <xf numFmtId="0" fontId="40" fillId="0" borderId="20" xfId="0" applyFont="1" applyFill="1" applyBorder="1" applyAlignment="1">
      <alignment horizontal="left"/>
    </xf>
    <xf numFmtId="0" fontId="40" fillId="0" borderId="11" xfId="0" applyFont="1" applyFill="1" applyBorder="1" applyAlignment="1">
      <alignment horizontal="left"/>
    </xf>
    <xf numFmtId="0" fontId="40" fillId="0" borderId="12" xfId="0" applyFont="1" applyFill="1" applyBorder="1" applyAlignment="1">
      <alignment horizontal="left"/>
    </xf>
    <xf numFmtId="0" fontId="22" fillId="3" borderId="202" xfId="0" applyFont="1" applyFill="1" applyBorder="1" applyAlignment="1">
      <alignment vertical="center" wrapText="1"/>
    </xf>
    <xf numFmtId="0" fontId="22" fillId="3" borderId="203" xfId="0" applyFont="1" applyFill="1" applyBorder="1" applyAlignment="1">
      <alignment vertical="center" wrapText="1"/>
    </xf>
    <xf numFmtId="0" fontId="22" fillId="0" borderId="204" xfId="0" applyFont="1" applyBorder="1" applyAlignment="1">
      <alignment vertical="center" wrapText="1"/>
    </xf>
    <xf numFmtId="0" fontId="22" fillId="0" borderId="205" xfId="0" applyFont="1" applyBorder="1" applyAlignment="1">
      <alignment vertical="center" wrapText="1"/>
    </xf>
    <xf numFmtId="0" fontId="24" fillId="0" borderId="206" xfId="0" applyFont="1" applyBorder="1" applyAlignment="1">
      <alignment vertical="center" wrapText="1"/>
    </xf>
    <xf numFmtId="0" fontId="24" fillId="0" borderId="81" xfId="0" applyFont="1" applyBorder="1" applyAlignment="1">
      <alignment vertical="center" wrapText="1"/>
    </xf>
    <xf numFmtId="0" fontId="24" fillId="0" borderId="207" xfId="0" applyFont="1" applyBorder="1" applyAlignment="1">
      <alignment vertical="center" wrapText="1"/>
    </xf>
    <xf numFmtId="0" fontId="24" fillId="0" borderId="208" xfId="0" applyFont="1" applyBorder="1" applyAlignment="1">
      <alignment vertical="center" wrapText="1"/>
    </xf>
    <xf numFmtId="0" fontId="22" fillId="0" borderId="209" xfId="0" applyFont="1" applyBorder="1" applyAlignment="1">
      <alignment vertical="center" wrapText="1"/>
    </xf>
    <xf numFmtId="0" fontId="22" fillId="0" borderId="210" xfId="0" applyFont="1" applyBorder="1" applyAlignment="1">
      <alignment vertical="center" wrapText="1"/>
    </xf>
    <xf numFmtId="0" fontId="24" fillId="0" borderId="211" xfId="0" applyFont="1" applyBorder="1" applyAlignment="1">
      <alignment vertical="center" wrapText="1"/>
    </xf>
    <xf numFmtId="0" fontId="24" fillId="0" borderId="212" xfId="0" applyFont="1" applyBorder="1" applyAlignment="1">
      <alignment vertical="center" wrapText="1"/>
    </xf>
    <xf numFmtId="0" fontId="24" fillId="0" borderId="213" xfId="0" applyFont="1" applyBorder="1" applyAlignment="1">
      <alignment vertical="center" wrapText="1"/>
    </xf>
    <xf numFmtId="0" fontId="24" fillId="0" borderId="214" xfId="0" applyFont="1" applyBorder="1" applyAlignment="1">
      <alignment vertical="center" wrapText="1"/>
    </xf>
    <xf numFmtId="0" fontId="22" fillId="0" borderId="215" xfId="0" applyFont="1" applyBorder="1" applyAlignment="1">
      <alignment vertical="center" wrapText="1"/>
    </xf>
    <xf numFmtId="0" fontId="22" fillId="0" borderId="99" xfId="0" applyFont="1" applyBorder="1" applyAlignment="1">
      <alignment vertical="center" wrapText="1"/>
    </xf>
    <xf numFmtId="0" fontId="22" fillId="0" borderId="53" xfId="0" applyFont="1" applyBorder="1" applyAlignment="1">
      <alignment vertical="center" wrapText="1"/>
    </xf>
    <xf numFmtId="0" fontId="22" fillId="0" borderId="216" xfId="0" applyFont="1" applyBorder="1" applyAlignment="1">
      <alignment vertical="center" wrapText="1"/>
    </xf>
    <xf numFmtId="0" fontId="22" fillId="0" borderId="28" xfId="0" applyFont="1" applyBorder="1" applyAlignment="1">
      <alignment vertical="center" wrapText="1"/>
    </xf>
    <xf numFmtId="0" fontId="22" fillId="0" borderId="217" xfId="0" applyFont="1" applyBorder="1" applyAlignment="1">
      <alignment vertical="center" wrapText="1"/>
    </xf>
    <xf numFmtId="0" fontId="22" fillId="0" borderId="218" xfId="0" applyFont="1" applyBorder="1" applyAlignment="1">
      <alignment vertical="center" wrapText="1"/>
    </xf>
    <xf numFmtId="0" fontId="22" fillId="0" borderId="219" xfId="0" applyFont="1" applyBorder="1" applyAlignment="1">
      <alignment vertical="center" wrapText="1"/>
    </xf>
    <xf numFmtId="0" fontId="22" fillId="0" borderId="220" xfId="0" applyFont="1" applyBorder="1" applyAlignment="1">
      <alignment vertical="center" wrapText="1"/>
    </xf>
    <xf numFmtId="0" fontId="22" fillId="0" borderId="221" xfId="0" applyFont="1" applyBorder="1" applyAlignment="1">
      <alignment vertical="center" wrapText="1"/>
    </xf>
    <xf numFmtId="0" fontId="24" fillId="0" borderId="222" xfId="0" applyFont="1" applyBorder="1" applyAlignment="1">
      <alignment vertical="center" wrapText="1"/>
    </xf>
    <xf numFmtId="0" fontId="24" fillId="0" borderId="223" xfId="0" applyFont="1" applyBorder="1" applyAlignment="1">
      <alignment vertical="center" wrapText="1"/>
    </xf>
    <xf numFmtId="0" fontId="24" fillId="0" borderId="224" xfId="0" applyFont="1" applyBorder="1" applyAlignment="1">
      <alignment vertical="center" wrapText="1"/>
    </xf>
    <xf numFmtId="0" fontId="22" fillId="0" borderId="225" xfId="0" applyFont="1" applyBorder="1" applyAlignment="1">
      <alignment vertical="center" wrapText="1"/>
    </xf>
    <xf numFmtId="0" fontId="22" fillId="0" borderId="203" xfId="0" applyFont="1" applyBorder="1" applyAlignment="1">
      <alignment vertical="center" wrapText="1"/>
    </xf>
    <xf numFmtId="0" fontId="24" fillId="0" borderId="226" xfId="0" applyFont="1" applyBorder="1" applyAlignment="1">
      <alignment vertical="center" wrapText="1"/>
    </xf>
    <xf numFmtId="0" fontId="24" fillId="0" borderId="103" xfId="0" applyFont="1" applyBorder="1" applyAlignment="1">
      <alignment vertical="center" wrapText="1"/>
    </xf>
    <xf numFmtId="0" fontId="22" fillId="0" borderId="227" xfId="0" applyFont="1" applyBorder="1" applyAlignment="1">
      <alignment vertical="center" wrapText="1"/>
    </xf>
    <xf numFmtId="0" fontId="22" fillId="0" borderId="228" xfId="0" applyFont="1" applyBorder="1" applyAlignment="1">
      <alignment vertical="center" wrapText="1"/>
    </xf>
    <xf numFmtId="0" fontId="22" fillId="3" borderId="229" xfId="0" applyFont="1" applyFill="1" applyBorder="1" applyAlignment="1">
      <alignment vertical="center" wrapText="1"/>
    </xf>
    <xf numFmtId="0" fontId="22" fillId="3" borderId="230" xfId="0" applyFont="1" applyFill="1" applyBorder="1" applyAlignment="1">
      <alignment vertical="center" wrapText="1"/>
    </xf>
    <xf numFmtId="0" fontId="3" fillId="0" borderId="231" xfId="0" applyFont="1" applyBorder="1" applyAlignment="1">
      <alignment horizontal="left" indent="1"/>
    </xf>
    <xf numFmtId="0" fontId="2" fillId="0" borderId="231" xfId="0" applyFont="1" applyBorder="1"/>
    <xf numFmtId="0" fontId="2" fillId="0" borderId="232" xfId="0" applyFont="1" applyBorder="1"/>
    <xf numFmtId="3" fontId="22" fillId="5" borderId="233" xfId="0" applyNumberFormat="1" applyFont="1" applyFill="1" applyBorder="1" applyAlignment="1">
      <alignment horizontal="center" vertical="center" wrapText="1"/>
    </xf>
    <xf numFmtId="3" fontId="22" fillId="5" borderId="234" xfId="0" applyNumberFormat="1" applyFont="1" applyFill="1" applyBorder="1" applyAlignment="1">
      <alignment horizontal="center" vertical="center" wrapText="1"/>
    </xf>
    <xf numFmtId="3" fontId="22" fillId="5" borderId="235" xfId="0" applyNumberFormat="1" applyFont="1" applyFill="1" applyBorder="1" applyAlignment="1">
      <alignment horizontal="center" vertical="center" wrapText="1"/>
    </xf>
    <xf numFmtId="3" fontId="24" fillId="0" borderId="236" xfId="0" applyNumberFormat="1" applyFont="1" applyBorder="1" applyAlignment="1">
      <alignment horizontal="left" vertical="center" wrapText="1"/>
    </xf>
    <xf numFmtId="3" fontId="24" fillId="0" borderId="237" xfId="0" applyNumberFormat="1" applyFont="1" applyBorder="1" applyAlignment="1">
      <alignment horizontal="left" vertical="center" wrapText="1"/>
    </xf>
    <xf numFmtId="3" fontId="24" fillId="0" borderId="235" xfId="0" applyNumberFormat="1" applyFont="1" applyBorder="1" applyAlignment="1">
      <alignment horizontal="left" vertical="center" wrapText="1"/>
    </xf>
    <xf numFmtId="3" fontId="22" fillId="5" borderId="238" xfId="0" applyNumberFormat="1" applyFont="1" applyFill="1" applyBorder="1" applyAlignment="1">
      <alignment horizontal="center" vertical="center" wrapText="1"/>
    </xf>
    <xf numFmtId="3" fontId="24" fillId="0" borderId="239" xfId="0" applyNumberFormat="1" applyFont="1" applyBorder="1" applyAlignment="1">
      <alignment horizontal="left" vertical="center" wrapText="1"/>
    </xf>
    <xf numFmtId="3" fontId="24" fillId="0" borderId="240" xfId="0" applyNumberFormat="1" applyFont="1" applyBorder="1" applyAlignment="1">
      <alignment horizontal="left" vertical="center" wrapText="1"/>
    </xf>
    <xf numFmtId="3" fontId="24" fillId="0" borderId="241" xfId="0" applyNumberFormat="1" applyFont="1" applyBorder="1" applyAlignment="1">
      <alignment horizontal="left" vertical="center" wrapText="1"/>
    </xf>
    <xf numFmtId="3" fontId="22" fillId="5" borderId="242" xfId="0" applyNumberFormat="1" applyFont="1" applyFill="1" applyBorder="1" applyAlignment="1">
      <alignment horizontal="center" vertical="center" wrapText="1"/>
    </xf>
    <xf numFmtId="3" fontId="24" fillId="0" borderId="243" xfId="0" applyNumberFormat="1" applyFont="1" applyBorder="1" applyAlignment="1">
      <alignment horizontal="left" vertical="center" wrapText="1"/>
    </xf>
    <xf numFmtId="3" fontId="24" fillId="0" borderId="244" xfId="0" applyNumberFormat="1" applyFont="1" applyBorder="1" applyAlignment="1">
      <alignment horizontal="left" vertical="center" wrapText="1"/>
    </xf>
    <xf numFmtId="3" fontId="24" fillId="0" borderId="245" xfId="0" applyNumberFormat="1" applyFont="1" applyBorder="1" applyAlignment="1">
      <alignment horizontal="left" vertical="center" wrapText="1"/>
    </xf>
    <xf numFmtId="3" fontId="22" fillId="0" borderId="246" xfId="0" applyNumberFormat="1" applyFont="1" applyBorder="1" applyAlignment="1">
      <alignment horizontal="left" vertical="center" wrapText="1"/>
    </xf>
    <xf numFmtId="3" fontId="22" fillId="0" borderId="235" xfId="0" applyNumberFormat="1" applyFont="1" applyBorder="1" applyAlignment="1">
      <alignment horizontal="left" vertical="center" wrapText="1"/>
    </xf>
    <xf numFmtId="3" fontId="24" fillId="0" borderId="247" xfId="0" applyNumberFormat="1" applyFont="1" applyBorder="1" applyAlignment="1">
      <alignment horizontal="left" vertical="center" wrapText="1"/>
    </xf>
    <xf numFmtId="3" fontId="22" fillId="5" borderId="248" xfId="0" applyNumberFormat="1" applyFont="1" applyFill="1" applyBorder="1" applyAlignment="1">
      <alignment horizontal="center" vertical="center" wrapText="1"/>
    </xf>
    <xf numFmtId="3" fontId="2" fillId="0" borderId="249" xfId="0" applyNumberFormat="1" applyFont="1" applyBorder="1" applyAlignment="1">
      <alignment vertical="center"/>
    </xf>
    <xf numFmtId="3" fontId="22" fillId="0" borderId="250" xfId="0" applyNumberFormat="1" applyFont="1" applyBorder="1" applyAlignment="1">
      <alignment horizontal="center" vertical="center" wrapText="1"/>
    </xf>
    <xf numFmtId="3" fontId="22" fillId="5" borderId="251" xfId="0" applyNumberFormat="1" applyFont="1" applyFill="1" applyBorder="1" applyAlignment="1">
      <alignment horizontal="center" vertical="center" wrapText="1"/>
    </xf>
    <xf numFmtId="3" fontId="24" fillId="0" borderId="241" xfId="0" applyNumberFormat="1" applyFont="1" applyBorder="1" applyAlignment="1">
      <alignment vertical="center" wrapText="1"/>
    </xf>
    <xf numFmtId="3" fontId="24" fillId="0" borderId="235" xfId="0" applyNumberFormat="1" applyFont="1" applyBorder="1" applyAlignment="1">
      <alignment vertical="center" wrapText="1"/>
    </xf>
    <xf numFmtId="3" fontId="24" fillId="0" borderId="240" xfId="0" applyNumberFormat="1" applyFont="1" applyBorder="1" applyAlignment="1">
      <alignment vertical="center" wrapText="1"/>
    </xf>
    <xf numFmtId="3" fontId="24" fillId="0" borderId="239" xfId="0" applyNumberFormat="1" applyFont="1" applyBorder="1" applyAlignment="1">
      <alignment vertical="center" wrapText="1"/>
    </xf>
    <xf numFmtId="3" fontId="24" fillId="0" borderId="252" xfId="0" applyNumberFormat="1" applyFont="1" applyBorder="1" applyAlignment="1">
      <alignment vertical="center" wrapText="1"/>
    </xf>
    <xf numFmtId="3" fontId="22" fillId="0" borderId="253" xfId="0" applyNumberFormat="1" applyFont="1" applyBorder="1" applyAlignment="1">
      <alignment vertical="center" wrapText="1"/>
    </xf>
    <xf numFmtId="3" fontId="24" fillId="0" borderId="247" xfId="0" applyNumberFormat="1" applyFont="1" applyBorder="1" applyAlignment="1">
      <alignment vertical="center" wrapText="1"/>
    </xf>
    <xf numFmtId="3" fontId="22" fillId="5" borderId="254" xfId="0" applyNumberFormat="1" applyFont="1" applyFill="1" applyBorder="1" applyAlignment="1">
      <alignment horizontal="center" vertical="center" wrapText="1"/>
    </xf>
    <xf numFmtId="3" fontId="2" fillId="9" borderId="3" xfId="0" applyNumberFormat="1" applyFont="1" applyFill="1" applyBorder="1" applyAlignment="1">
      <alignment horizontal="center" vertical="top" wrapText="1"/>
    </xf>
    <xf numFmtId="0" fontId="9" fillId="9" borderId="3" xfId="0" applyFont="1" applyFill="1" applyBorder="1" applyAlignment="1">
      <alignment horizontal="center" vertical="center" wrapText="1"/>
    </xf>
    <xf numFmtId="3" fontId="9" fillId="9" borderId="1" xfId="0" applyNumberFormat="1" applyFont="1" applyFill="1" applyBorder="1" applyAlignment="1">
      <alignment horizontal="center" vertical="center" wrapText="1"/>
    </xf>
    <xf numFmtId="3" fontId="2" fillId="0" borderId="0" xfId="0" applyNumberFormat="1" applyFont="1" applyFill="1" applyAlignment="1">
      <alignment vertical="center"/>
    </xf>
    <xf numFmtId="3" fontId="2" fillId="0" borderId="0" xfId="0" applyNumberFormat="1" applyFont="1" applyFill="1" applyAlignment="1">
      <alignment horizontal="center" vertical="center"/>
    </xf>
    <xf numFmtId="3" fontId="3" fillId="0" borderId="5" xfId="0" applyNumberFormat="1" applyFont="1" applyFill="1" applyBorder="1" applyAlignment="1">
      <alignment horizontal="center" vertical="center" wrapText="1"/>
    </xf>
    <xf numFmtId="3" fontId="2" fillId="0" borderId="5" xfId="0" applyNumberFormat="1" applyFont="1" applyFill="1" applyBorder="1" applyAlignment="1">
      <alignment horizontal="center" vertical="center" wrapText="1"/>
    </xf>
    <xf numFmtId="3" fontId="3" fillId="3" borderId="5" xfId="0" applyNumberFormat="1" applyFont="1" applyFill="1" applyBorder="1" applyAlignment="1">
      <alignment horizontal="center" vertical="center" wrapText="1"/>
    </xf>
    <xf numFmtId="3" fontId="2" fillId="0" borderId="0" xfId="0" applyNumberFormat="1" applyFont="1" applyFill="1"/>
    <xf numFmtId="3" fontId="3" fillId="3" borderId="1" xfId="0" applyNumberFormat="1" applyFont="1" applyFill="1" applyBorder="1" applyAlignment="1">
      <alignment horizontal="center" vertical="center" wrapText="1"/>
    </xf>
    <xf numFmtId="0" fontId="7" fillId="3" borderId="6" xfId="0" applyFont="1" applyFill="1" applyBorder="1" applyAlignment="1">
      <alignment horizontal="center" vertical="center" wrapText="1"/>
    </xf>
    <xf numFmtId="3" fontId="7" fillId="3" borderId="1" xfId="0" applyNumberFormat="1" applyFont="1" applyFill="1" applyBorder="1" applyAlignment="1">
      <alignment horizontal="center" vertical="center" wrapText="1"/>
    </xf>
    <xf numFmtId="0" fontId="6" fillId="0" borderId="6" xfId="0" applyFont="1" applyBorder="1" applyAlignment="1">
      <alignment vertical="center" wrapText="1"/>
    </xf>
    <xf numFmtId="3" fontId="6" fillId="0" borderId="1" xfId="0" applyNumberFormat="1" applyFont="1" applyBorder="1" applyAlignment="1">
      <alignment horizontal="center" vertical="center" wrapText="1"/>
    </xf>
    <xf numFmtId="3" fontId="4" fillId="0" borderId="1" xfId="0" applyNumberFormat="1" applyFont="1" applyBorder="1" applyAlignment="1">
      <alignment horizontal="center" vertical="center" wrapText="1"/>
    </xf>
    <xf numFmtId="3" fontId="2" fillId="0" borderId="255" xfId="0" applyNumberFormat="1" applyFont="1" applyBorder="1" applyAlignment="1">
      <alignment horizontal="center" vertical="center" wrapText="1"/>
    </xf>
    <xf numFmtId="3" fontId="26" fillId="3" borderId="4" xfId="0" applyNumberFormat="1" applyFont="1" applyFill="1" applyBorder="1" applyAlignment="1">
      <alignment horizontal="center" vertical="center"/>
    </xf>
    <xf numFmtId="3" fontId="42" fillId="3" borderId="9" xfId="0" applyNumberFormat="1" applyFont="1" applyFill="1" applyBorder="1" applyAlignment="1">
      <alignment vertical="center"/>
    </xf>
    <xf numFmtId="3" fontId="42" fillId="3" borderId="10" xfId="0" applyNumberFormat="1" applyFont="1" applyFill="1" applyBorder="1" applyAlignment="1">
      <alignment vertical="center"/>
    </xf>
    <xf numFmtId="3" fontId="42" fillId="3" borderId="5" xfId="0" applyNumberFormat="1" applyFont="1" applyFill="1" applyBorder="1" applyAlignment="1">
      <alignment vertical="center"/>
    </xf>
    <xf numFmtId="3" fontId="26" fillId="0" borderId="4" xfId="0" applyNumberFormat="1" applyFont="1" applyFill="1" applyBorder="1" applyAlignment="1">
      <alignment horizontal="center" vertical="center"/>
    </xf>
    <xf numFmtId="3" fontId="3" fillId="0" borderId="11" xfId="0" applyNumberFormat="1" applyFont="1" applyFill="1" applyBorder="1" applyAlignment="1">
      <alignment horizontal="center" vertical="center" wrapText="1"/>
    </xf>
    <xf numFmtId="3" fontId="3" fillId="0" borderId="0" xfId="0" applyNumberFormat="1" applyFont="1" applyFill="1" applyBorder="1" applyAlignment="1">
      <alignment horizontal="center" vertical="center" wrapText="1"/>
    </xf>
    <xf numFmtId="3" fontId="26" fillId="0" borderId="11" xfId="0" applyNumberFormat="1" applyFont="1" applyFill="1" applyBorder="1" applyAlignment="1">
      <alignment horizontal="center" vertical="center"/>
    </xf>
    <xf numFmtId="3" fontId="26" fillId="0" borderId="0" xfId="0" applyNumberFormat="1" applyFont="1" applyFill="1" applyBorder="1" applyAlignment="1">
      <alignment horizontal="center" vertical="center"/>
    </xf>
    <xf numFmtId="3" fontId="42" fillId="0" borderId="11" xfId="0" applyNumberFormat="1" applyFont="1" applyFill="1" applyBorder="1" applyAlignment="1">
      <alignment vertical="center"/>
    </xf>
    <xf numFmtId="3" fontId="42" fillId="0" borderId="0" xfId="0" applyNumberFormat="1" applyFont="1" applyFill="1" applyBorder="1" applyAlignment="1">
      <alignment vertical="center"/>
    </xf>
    <xf numFmtId="3" fontId="2" fillId="5" borderId="1" xfId="0" applyNumberFormat="1" applyFont="1" applyFill="1" applyBorder="1" applyAlignment="1">
      <alignment vertical="center" wrapText="1"/>
    </xf>
    <xf numFmtId="3" fontId="3" fillId="0" borderId="11" xfId="0" applyNumberFormat="1" applyFont="1" applyFill="1" applyBorder="1" applyAlignment="1">
      <alignment vertical="center" wrapText="1"/>
    </xf>
    <xf numFmtId="3" fontId="2" fillId="0" borderId="11" xfId="0" applyNumberFormat="1" applyFont="1" applyFill="1" applyBorder="1" applyAlignment="1">
      <alignment vertical="center" wrapText="1"/>
    </xf>
    <xf numFmtId="3" fontId="3" fillId="0" borderId="0" xfId="0" applyNumberFormat="1" applyFont="1" applyBorder="1" applyAlignment="1">
      <alignment horizontal="center" vertical="center" wrapText="1"/>
    </xf>
    <xf numFmtId="0" fontId="43" fillId="0" borderId="0" xfId="0" applyFont="1" applyFill="1" applyBorder="1" applyAlignment="1">
      <alignment horizontal="left"/>
    </xf>
    <xf numFmtId="3" fontId="2" fillId="0" borderId="5" xfId="0" quotePrefix="1" applyNumberFormat="1" applyFont="1" applyBorder="1" applyAlignment="1">
      <alignment horizontal="center" vertical="center" wrapText="1"/>
    </xf>
    <xf numFmtId="0" fontId="9" fillId="0" borderId="3" xfId="0" applyFont="1" applyBorder="1" applyAlignment="1">
      <alignment horizontal="center" vertical="top" wrapText="1"/>
    </xf>
    <xf numFmtId="0" fontId="2" fillId="0" borderId="0" xfId="0" applyFont="1" applyBorder="1" applyAlignment="1">
      <alignment horizontal="right" vertical="center"/>
    </xf>
    <xf numFmtId="0" fontId="3" fillId="4" borderId="0" xfId="0" applyFont="1" applyFill="1" applyAlignment="1">
      <alignment vertical="center"/>
    </xf>
    <xf numFmtId="0" fontId="3" fillId="4" borderId="0" xfId="0" applyFont="1" applyFill="1" applyAlignment="1">
      <alignment horizontal="left" vertical="center"/>
    </xf>
    <xf numFmtId="0" fontId="3" fillId="0" borderId="0" xfId="0" applyFont="1" applyAlignment="1">
      <alignment horizontal="centerContinuous" vertical="center"/>
    </xf>
    <xf numFmtId="0" fontId="2" fillId="0" borderId="0" xfId="0" applyFont="1" applyAlignment="1">
      <alignment horizontal="centerContinuous"/>
    </xf>
    <xf numFmtId="0" fontId="15" fillId="4" borderId="0" xfId="0" applyFont="1" applyFill="1" applyAlignment="1">
      <alignment horizontal="left" vertical="center"/>
    </xf>
    <xf numFmtId="0" fontId="4" fillId="0" borderId="8" xfId="0" applyFont="1" applyBorder="1" applyAlignment="1">
      <alignment horizontal="center" vertical="center" wrapText="1"/>
    </xf>
    <xf numFmtId="0" fontId="4" fillId="0" borderId="2" xfId="0" applyFont="1" applyBorder="1" applyAlignment="1">
      <alignment horizontal="center" vertical="center" wrapText="1"/>
    </xf>
    <xf numFmtId="0" fontId="9" fillId="3" borderId="1" xfId="0" applyFont="1" applyFill="1" applyBorder="1" applyAlignment="1">
      <alignment horizontal="left" vertical="center" wrapText="1" indent="1"/>
    </xf>
    <xf numFmtId="0" fontId="9" fillId="0" borderId="1" xfId="0" applyFont="1" applyBorder="1" applyAlignment="1">
      <alignment horizontal="left" vertical="center" wrapText="1" indent="1"/>
    </xf>
    <xf numFmtId="0" fontId="10" fillId="0" borderId="2" xfId="0" applyFont="1" applyBorder="1" applyAlignment="1">
      <alignment horizontal="left" vertical="center" wrapText="1" indent="1"/>
    </xf>
    <xf numFmtId="3" fontId="3" fillId="13" borderId="1" xfId="0" applyNumberFormat="1" applyFont="1" applyFill="1" applyBorder="1" applyAlignment="1">
      <alignment horizontal="center" vertical="center" wrapText="1"/>
    </xf>
    <xf numFmtId="4" fontId="2" fillId="0" borderId="0" xfId="0" applyNumberFormat="1" applyFont="1" applyAlignment="1">
      <alignment vertical="center"/>
    </xf>
    <xf numFmtId="0" fontId="10" fillId="0" borderId="2" xfId="0" applyFont="1" applyBorder="1" applyAlignment="1">
      <alignment horizontal="left" vertical="top" wrapText="1" indent="1"/>
    </xf>
    <xf numFmtId="0" fontId="10" fillId="0" borderId="3" xfId="0" applyFont="1" applyBorder="1" applyAlignment="1">
      <alignment horizontal="left" vertical="center" wrapText="1" indent="1"/>
    </xf>
    <xf numFmtId="3" fontId="2" fillId="0" borderId="11" xfId="0" applyNumberFormat="1" applyFont="1" applyBorder="1" applyAlignment="1">
      <alignment vertical="center"/>
    </xf>
    <xf numFmtId="3" fontId="2" fillId="0" borderId="0" xfId="0" applyNumberFormat="1" applyFont="1" applyAlignment="1">
      <alignment horizontal="center"/>
    </xf>
    <xf numFmtId="4" fontId="2" fillId="0" borderId="0" xfId="0" applyNumberFormat="1" applyFont="1"/>
    <xf numFmtId="0" fontId="8" fillId="4" borderId="0" xfId="0" applyFont="1" applyFill="1" applyAlignment="1">
      <alignment horizontal="left" vertical="center"/>
    </xf>
    <xf numFmtId="0" fontId="2" fillId="0" borderId="0" xfId="0" applyFont="1" applyAlignment="1">
      <alignment horizontal="center"/>
    </xf>
    <xf numFmtId="0" fontId="5" fillId="4" borderId="0" xfId="0" applyFont="1" applyFill="1" applyAlignment="1">
      <alignment horizontal="left" vertical="center"/>
    </xf>
    <xf numFmtId="165" fontId="45" fillId="4" borderId="1" xfId="0" applyNumberFormat="1" applyFont="1" applyFill="1" applyBorder="1" applyAlignment="1">
      <alignment horizontal="center" vertical="center" wrapText="1"/>
    </xf>
    <xf numFmtId="165" fontId="54" fillId="3" borderId="1" xfId="3" applyNumberFormat="1" applyFont="1" applyFill="1" applyBorder="1" applyAlignment="1">
      <alignment horizontal="left" vertical="center" wrapText="1"/>
    </xf>
    <xf numFmtId="165" fontId="54" fillId="3" borderId="1" xfId="3" applyNumberFormat="1" applyFont="1" applyFill="1" applyBorder="1" applyAlignment="1">
      <alignment vertical="center" wrapText="1"/>
    </xf>
    <xf numFmtId="0" fontId="0" fillId="0" borderId="0" xfId="0" applyAlignment="1">
      <alignment horizontal="right"/>
    </xf>
    <xf numFmtId="165" fontId="54" fillId="0" borderId="2" xfId="3" applyNumberFormat="1" applyFont="1" applyFill="1" applyBorder="1" applyAlignment="1">
      <alignment horizontal="justify" vertical="center" wrapText="1"/>
    </xf>
    <xf numFmtId="165" fontId="54" fillId="0" borderId="2" xfId="3" applyNumberFormat="1" applyFont="1" applyFill="1" applyBorder="1" applyAlignment="1">
      <alignment vertical="center" wrapText="1"/>
    </xf>
    <xf numFmtId="165" fontId="55" fillId="0" borderId="1" xfId="3" applyNumberFormat="1" applyFont="1" applyFill="1" applyBorder="1" applyAlignment="1">
      <alignment horizontal="left" vertical="center" wrapText="1" indent="3"/>
    </xf>
    <xf numFmtId="165" fontId="55" fillId="0" borderId="1" xfId="3" applyNumberFormat="1" applyFont="1" applyFill="1" applyBorder="1" applyAlignment="1">
      <alignment vertical="center" wrapText="1"/>
    </xf>
    <xf numFmtId="165" fontId="0" fillId="0" borderId="0" xfId="0" applyNumberFormat="1"/>
    <xf numFmtId="165" fontId="54" fillId="4" borderId="2" xfId="3" applyNumberFormat="1" applyFont="1" applyFill="1" applyBorder="1" applyAlignment="1">
      <alignment horizontal="justify" vertical="center" wrapText="1"/>
    </xf>
    <xf numFmtId="165" fontId="54" fillId="4" borderId="2" xfId="3" applyNumberFormat="1" applyFont="1" applyFill="1" applyBorder="1" applyAlignment="1">
      <alignment vertical="center" wrapText="1"/>
    </xf>
    <xf numFmtId="165" fontId="54" fillId="4" borderId="8" xfId="3" applyNumberFormat="1" applyFont="1" applyFill="1" applyBorder="1" applyAlignment="1">
      <alignment horizontal="justify" vertical="center" wrapText="1"/>
    </xf>
    <xf numFmtId="165" fontId="54" fillId="4" borderId="8" xfId="3" applyNumberFormat="1" applyFont="1" applyFill="1" applyBorder="1" applyAlignment="1">
      <alignment vertical="center" wrapText="1"/>
    </xf>
    <xf numFmtId="165" fontId="54" fillId="4" borderId="1" xfId="3" applyNumberFormat="1" applyFont="1" applyFill="1" applyBorder="1" applyAlignment="1">
      <alignment horizontal="left" vertical="center" wrapText="1" indent="3"/>
    </xf>
    <xf numFmtId="165" fontId="54" fillId="4" borderId="1" xfId="3" applyNumberFormat="1" applyFont="1" applyFill="1" applyBorder="1" applyAlignment="1">
      <alignment vertical="center" wrapText="1"/>
    </xf>
    <xf numFmtId="165" fontId="54" fillId="4" borderId="3" xfId="3" applyNumberFormat="1" applyFont="1" applyFill="1" applyBorder="1" applyAlignment="1">
      <alignment horizontal="left" vertical="center" wrapText="1" indent="3"/>
    </xf>
    <xf numFmtId="165" fontId="54" fillId="4" borderId="3" xfId="3" applyNumberFormat="1" applyFont="1" applyFill="1" applyBorder="1" applyAlignment="1">
      <alignment vertical="center" wrapText="1"/>
    </xf>
    <xf numFmtId="165" fontId="54" fillId="3" borderId="3" xfId="3" applyNumberFormat="1" applyFont="1" applyFill="1" applyBorder="1" applyAlignment="1">
      <alignment horizontal="left" vertical="center" wrapText="1"/>
    </xf>
    <xf numFmtId="165" fontId="54" fillId="3" borderId="3" xfId="3" applyNumberFormat="1" applyFont="1" applyFill="1" applyBorder="1" applyAlignment="1">
      <alignment vertical="center" wrapText="1"/>
    </xf>
    <xf numFmtId="165" fontId="54" fillId="10" borderId="3" xfId="3" applyNumberFormat="1" applyFont="1" applyFill="1" applyBorder="1" applyAlignment="1">
      <alignment vertical="center" wrapText="1"/>
    </xf>
    <xf numFmtId="165" fontId="54" fillId="3" borderId="1" xfId="3" applyNumberFormat="1" applyFont="1" applyFill="1" applyBorder="1" applyAlignment="1">
      <alignment horizontal="center" vertical="center" wrapText="1"/>
    </xf>
    <xf numFmtId="0" fontId="42" fillId="0" borderId="0" xfId="0" applyFont="1"/>
    <xf numFmtId="4" fontId="0" fillId="0" borderId="0" xfId="0" applyNumberFormat="1"/>
    <xf numFmtId="0" fontId="3" fillId="4" borderId="0" xfId="2" applyFont="1" applyFill="1" applyAlignment="1">
      <alignment vertical="center"/>
    </xf>
    <xf numFmtId="0" fontId="8" fillId="4" borderId="0" xfId="0" applyFont="1" applyFill="1" applyAlignment="1">
      <alignment vertical="center"/>
    </xf>
    <xf numFmtId="0" fontId="0" fillId="0" borderId="8" xfId="0" applyBorder="1"/>
    <xf numFmtId="0" fontId="0" fillId="0" borderId="2" xfId="0" applyBorder="1"/>
    <xf numFmtId="165" fontId="3" fillId="4" borderId="8" xfId="0" applyNumberFormat="1" applyFont="1" applyFill="1" applyBorder="1" applyAlignment="1">
      <alignment horizontal="justify" vertical="center" wrapText="1"/>
    </xf>
    <xf numFmtId="165" fontId="3" fillId="4" borderId="8" xfId="2" applyNumberFormat="1" applyFont="1" applyFill="1" applyBorder="1" applyAlignment="1">
      <alignment horizontal="right" vertical="center" wrapText="1"/>
    </xf>
    <xf numFmtId="165" fontId="3" fillId="4" borderId="9" xfId="2" applyNumberFormat="1" applyFont="1" applyFill="1" applyBorder="1" applyAlignment="1">
      <alignment horizontal="right" vertical="center" wrapText="1"/>
    </xf>
    <xf numFmtId="165" fontId="47" fillId="0" borderId="1" xfId="0" applyNumberFormat="1" applyFont="1" applyFill="1" applyBorder="1" applyAlignment="1">
      <alignment vertical="center" wrapText="1"/>
    </xf>
    <xf numFmtId="165" fontId="55" fillId="4" borderId="2" xfId="0" applyNumberFormat="1" applyFont="1" applyFill="1" applyBorder="1" applyAlignment="1">
      <alignment horizontal="right" vertical="center" wrapText="1"/>
    </xf>
    <xf numFmtId="165" fontId="55" fillId="4" borderId="10" xfId="0" applyNumberFormat="1" applyFont="1" applyFill="1" applyBorder="1" applyAlignment="1">
      <alignment horizontal="right" vertical="center" wrapText="1"/>
    </xf>
    <xf numFmtId="165" fontId="55" fillId="4" borderId="11" xfId="0" applyNumberFormat="1" applyFont="1" applyFill="1" applyBorder="1" applyAlignment="1">
      <alignment horizontal="right" vertical="center" wrapText="1"/>
    </xf>
    <xf numFmtId="165" fontId="55" fillId="4" borderId="0" xfId="0" applyNumberFormat="1" applyFont="1" applyFill="1" applyBorder="1" applyAlignment="1">
      <alignment vertical="center"/>
    </xf>
    <xf numFmtId="0" fontId="0" fillId="0" borderId="0" xfId="0" applyBorder="1"/>
    <xf numFmtId="165" fontId="55" fillId="4" borderId="3" xfId="0" applyNumberFormat="1" applyFont="1" applyFill="1" applyBorder="1" applyAlignment="1">
      <alignment horizontal="right" vertical="center" wrapText="1"/>
    </xf>
    <xf numFmtId="165" fontId="55" fillId="4" borderId="5" xfId="0" applyNumberFormat="1" applyFont="1" applyFill="1" applyBorder="1" applyAlignment="1">
      <alignment horizontal="right" vertical="center" wrapText="1"/>
    </xf>
    <xf numFmtId="165" fontId="55" fillId="4" borderId="12" xfId="0" applyNumberFormat="1" applyFont="1" applyFill="1" applyBorder="1" applyAlignment="1">
      <alignment horizontal="right" vertical="center" wrapText="1"/>
    </xf>
    <xf numFmtId="165" fontId="47" fillId="0" borderId="0" xfId="0" applyNumberFormat="1" applyFont="1" applyFill="1" applyBorder="1" applyAlignment="1">
      <alignment vertical="center" wrapText="1"/>
    </xf>
    <xf numFmtId="165" fontId="55" fillId="4" borderId="0" xfId="0" applyNumberFormat="1" applyFont="1" applyFill="1" applyBorder="1" applyAlignment="1">
      <alignment horizontal="right" vertical="center" wrapText="1"/>
    </xf>
    <xf numFmtId="165" fontId="53" fillId="0" borderId="0" xfId="2" applyNumberFormat="1"/>
    <xf numFmtId="0" fontId="48" fillId="0" borderId="0" xfId="0" applyFont="1"/>
    <xf numFmtId="4" fontId="56" fillId="0" borderId="0" xfId="0" applyNumberFormat="1" applyFont="1"/>
    <xf numFmtId="0" fontId="49" fillId="0" borderId="0" xfId="0" applyFont="1" applyAlignment="1">
      <alignment vertical="center"/>
    </xf>
    <xf numFmtId="0" fontId="0" fillId="0" borderId="11" xfId="0" applyBorder="1"/>
    <xf numFmtId="3" fontId="2" fillId="11" borderId="14" xfId="0" applyNumberFormat="1" applyFont="1" applyFill="1" applyBorder="1" applyAlignment="1">
      <alignment vertical="center" wrapText="1"/>
    </xf>
    <xf numFmtId="3" fontId="2" fillId="11" borderId="16" xfId="0" applyNumberFormat="1" applyFont="1" applyFill="1" applyBorder="1" applyAlignment="1">
      <alignment vertical="center" wrapText="1"/>
    </xf>
    <xf numFmtId="3" fontId="2" fillId="11" borderId="18" xfId="0" applyNumberFormat="1" applyFont="1" applyFill="1" applyBorder="1" applyAlignment="1">
      <alignment vertical="center" wrapText="1"/>
    </xf>
    <xf numFmtId="0" fontId="8" fillId="0" borderId="0" xfId="0" applyFont="1" applyAlignment="1">
      <alignment vertical="center"/>
    </xf>
    <xf numFmtId="0" fontId="7" fillId="0" borderId="0" xfId="0" applyFont="1" applyAlignment="1">
      <alignment vertical="center"/>
    </xf>
    <xf numFmtId="3" fontId="2" fillId="0" borderId="8" xfId="0" applyNumberFormat="1" applyFont="1" applyFill="1" applyBorder="1" applyAlignment="1">
      <alignment vertical="center" wrapText="1"/>
    </xf>
    <xf numFmtId="3" fontId="2" fillId="12" borderId="10" xfId="0" applyNumberFormat="1" applyFont="1" applyFill="1" applyBorder="1" applyAlignment="1">
      <alignment vertical="center" wrapText="1"/>
    </xf>
    <xf numFmtId="3" fontId="2" fillId="0" borderId="10" xfId="0" applyNumberFormat="1" applyFont="1" applyFill="1" applyBorder="1" applyAlignment="1">
      <alignment vertical="center" wrapText="1"/>
    </xf>
    <xf numFmtId="3" fontId="2" fillId="0" borderId="2" xfId="0" applyNumberFormat="1" applyFont="1" applyFill="1" applyBorder="1" applyAlignment="1">
      <alignment vertical="center" wrapText="1"/>
    </xf>
    <xf numFmtId="3" fontId="2" fillId="0" borderId="3" xfId="0" applyNumberFormat="1" applyFont="1" applyFill="1" applyBorder="1" applyAlignment="1">
      <alignment vertical="center" wrapText="1"/>
    </xf>
    <xf numFmtId="3" fontId="2" fillId="0" borderId="5" xfId="0" applyNumberFormat="1" applyFont="1" applyFill="1" applyBorder="1" applyAlignment="1">
      <alignment vertical="center" wrapText="1"/>
    </xf>
    <xf numFmtId="0" fontId="4" fillId="0" borderId="0" xfId="0" applyFont="1" applyAlignment="1">
      <alignment horizontal="justify" vertical="center"/>
    </xf>
    <xf numFmtId="0" fontId="50" fillId="0" borderId="0" xfId="0" applyFont="1" applyAlignment="1">
      <alignment horizontal="justify" vertical="center"/>
    </xf>
    <xf numFmtId="0" fontId="51" fillId="0" borderId="0" xfId="0" applyFont="1" applyAlignment="1">
      <alignment horizontal="justify" vertical="center"/>
    </xf>
    <xf numFmtId="0" fontId="4" fillId="0" borderId="0" xfId="0" applyFont="1" applyAlignment="1">
      <alignment horizontal="center" vertical="center"/>
    </xf>
    <xf numFmtId="0" fontId="4" fillId="0" borderId="0" xfId="0" applyFont="1" applyAlignment="1">
      <alignment vertical="center"/>
    </xf>
    <xf numFmtId="0" fontId="4" fillId="0" borderId="148" xfId="0" applyFont="1" applyBorder="1" applyAlignment="1">
      <alignment vertical="center" wrapText="1"/>
    </xf>
    <xf numFmtId="0" fontId="4" fillId="0" borderId="124" xfId="0" applyFont="1" applyBorder="1" applyAlignment="1">
      <alignment vertical="center" wrapText="1"/>
    </xf>
    <xf numFmtId="0" fontId="6" fillId="0" borderId="288" xfId="0" applyFont="1" applyBorder="1" applyAlignment="1">
      <alignment vertical="center" wrapText="1"/>
    </xf>
    <xf numFmtId="0" fontId="6" fillId="0" borderId="96" xfId="0" applyFont="1" applyBorder="1" applyAlignment="1">
      <alignment vertical="center" wrapText="1"/>
    </xf>
    <xf numFmtId="0" fontId="6" fillId="0" borderId="95" xfId="0" applyFont="1" applyBorder="1" applyAlignment="1">
      <alignment vertical="center" wrapText="1"/>
    </xf>
    <xf numFmtId="0" fontId="6" fillId="0" borderId="0" xfId="0" applyFont="1" applyAlignment="1">
      <alignment vertical="center"/>
    </xf>
    <xf numFmtId="0" fontId="52" fillId="0" borderId="0" xfId="0" applyFont="1" applyAlignment="1">
      <alignment horizontal="justify" vertical="center"/>
    </xf>
    <xf numFmtId="0" fontId="6" fillId="0" borderId="124" xfId="0" applyFont="1" applyBorder="1" applyAlignment="1">
      <alignment horizontal="justify" vertical="center" wrapText="1"/>
    </xf>
    <xf numFmtId="0" fontId="6" fillId="0" borderId="288" xfId="0" applyFont="1" applyBorder="1" applyAlignment="1">
      <alignment horizontal="justify" vertical="center" wrapText="1"/>
    </xf>
    <xf numFmtId="0" fontId="6" fillId="0" borderId="96" xfId="0" applyFont="1" applyBorder="1" applyAlignment="1">
      <alignment horizontal="justify" vertical="center" wrapText="1"/>
    </xf>
    <xf numFmtId="0" fontId="52" fillId="0" borderId="96" xfId="0" applyFont="1" applyBorder="1" applyAlignment="1">
      <alignment horizontal="justify" vertical="center" wrapText="1"/>
    </xf>
    <xf numFmtId="0" fontId="4" fillId="0" borderId="288" xfId="0" applyFont="1" applyBorder="1" applyAlignment="1">
      <alignment horizontal="justify" vertical="center" wrapText="1"/>
    </xf>
    <xf numFmtId="0" fontId="4" fillId="0" borderId="148" xfId="0" applyFont="1" applyBorder="1" applyAlignment="1">
      <alignment horizontal="justify" vertical="center" wrapText="1"/>
    </xf>
    <xf numFmtId="0" fontId="52" fillId="0" borderId="288" xfId="0" applyFont="1" applyBorder="1" applyAlignment="1">
      <alignment horizontal="justify" vertical="center" wrapText="1"/>
    </xf>
    <xf numFmtId="0" fontId="4" fillId="0" borderId="96" xfId="0" applyFont="1" applyBorder="1" applyAlignment="1">
      <alignment horizontal="justify" vertical="center" wrapText="1"/>
    </xf>
    <xf numFmtId="0" fontId="6" fillId="0" borderId="0" xfId="0" applyFont="1" applyAlignment="1">
      <alignment horizontal="justify" vertical="center"/>
    </xf>
    <xf numFmtId="0" fontId="57" fillId="0" borderId="290" xfId="1" applyFont="1" applyBorder="1" applyAlignment="1" applyProtection="1">
      <alignment vertical="top"/>
    </xf>
    <xf numFmtId="0" fontId="42" fillId="0" borderId="290" xfId="0" applyFont="1" applyBorder="1"/>
    <xf numFmtId="0" fontId="42" fillId="0" borderId="290" xfId="0" applyFont="1" applyBorder="1" applyAlignment="1">
      <alignment vertical="top"/>
    </xf>
    <xf numFmtId="0" fontId="42" fillId="0" borderId="290" xfId="0" applyFont="1" applyBorder="1" applyAlignment="1">
      <alignment vertical="top" wrapText="1"/>
    </xf>
    <xf numFmtId="0" fontId="58" fillId="15" borderId="0" xfId="0" applyFont="1" applyFill="1" applyAlignment="1">
      <alignment horizontal="centerContinuous" vertical="center"/>
    </xf>
    <xf numFmtId="0" fontId="59" fillId="0" borderId="0" xfId="0" applyFont="1"/>
    <xf numFmtId="0" fontId="60" fillId="16" borderId="0" xfId="0" applyFont="1" applyFill="1" applyAlignment="1">
      <alignment vertical="center"/>
    </xf>
    <xf numFmtId="0" fontId="59" fillId="16" borderId="0" xfId="0" applyFont="1" applyFill="1" applyAlignment="1">
      <alignment vertical="center"/>
    </xf>
    <xf numFmtId="0" fontId="3" fillId="0" borderId="0" xfId="0" applyFont="1" applyAlignment="1">
      <alignment horizontal="center" vertical="center"/>
    </xf>
    <xf numFmtId="0" fontId="5" fillId="0" borderId="0" xfId="0" applyFont="1" applyAlignment="1">
      <alignment horizontal="center" vertical="center"/>
    </xf>
    <xf numFmtId="0" fontId="3" fillId="0" borderId="13" xfId="0" applyFont="1" applyBorder="1" applyAlignment="1">
      <alignment horizontal="left" vertical="center"/>
    </xf>
    <xf numFmtId="0" fontId="3" fillId="0" borderId="0" xfId="0" applyFont="1" applyBorder="1" applyAlignment="1">
      <alignment horizontal="left" vertical="center"/>
    </xf>
    <xf numFmtId="0" fontId="2" fillId="0" borderId="0" xfId="0" applyFont="1" applyAlignment="1">
      <alignment horizontal="left" vertical="center" wrapText="1"/>
    </xf>
    <xf numFmtId="0" fontId="3" fillId="0" borderId="0" xfId="0" applyFont="1" applyAlignment="1">
      <alignment horizontal="center"/>
    </xf>
    <xf numFmtId="0" fontId="2" fillId="0" borderId="0" xfId="0" applyFont="1" applyAlignment="1">
      <alignment horizontal="left" wrapText="1"/>
    </xf>
    <xf numFmtId="0" fontId="0" fillId="0" borderId="0" xfId="0" applyAlignment="1">
      <alignment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Alignment="1">
      <alignment horizontal="left" vertical="center"/>
    </xf>
    <xf numFmtId="3" fontId="3" fillId="0" borderId="8" xfId="0" applyNumberFormat="1" applyFont="1" applyBorder="1" applyAlignment="1">
      <alignment horizontal="center" vertical="center" wrapText="1"/>
    </xf>
    <xf numFmtId="3" fontId="3" fillId="0" borderId="3" xfId="0" applyNumberFormat="1" applyFont="1" applyBorder="1" applyAlignment="1">
      <alignment horizontal="center" vertical="center" wrapText="1"/>
    </xf>
    <xf numFmtId="3" fontId="3" fillId="0" borderId="4" xfId="0" applyNumberFormat="1" applyFont="1" applyBorder="1" applyAlignment="1">
      <alignment horizontal="center" vertical="top" wrapText="1"/>
    </xf>
    <xf numFmtId="3" fontId="3" fillId="0" borderId="1" xfId="0" applyNumberFormat="1" applyFont="1" applyBorder="1" applyAlignment="1">
      <alignment horizontal="center" vertical="top" wrapText="1"/>
    </xf>
    <xf numFmtId="3" fontId="3" fillId="0" borderId="1" xfId="0" applyNumberFormat="1" applyFont="1" applyBorder="1" applyAlignment="1">
      <alignment horizontal="center" vertical="center" wrapText="1"/>
    </xf>
    <xf numFmtId="0" fontId="9" fillId="0" borderId="6" xfId="0" applyFont="1" applyBorder="1" applyAlignment="1">
      <alignment horizontal="center" vertical="center" wrapText="1"/>
    </xf>
    <xf numFmtId="0" fontId="9" fillId="0" borderId="4" xfId="0" applyFont="1" applyBorder="1" applyAlignment="1">
      <alignment horizontal="center" vertical="center" wrapText="1"/>
    </xf>
    <xf numFmtId="0" fontId="10" fillId="0" borderId="11" xfId="0" applyFont="1" applyBorder="1" applyAlignment="1">
      <alignment horizontal="left" vertical="center" wrapText="1"/>
    </xf>
    <xf numFmtId="0" fontId="10" fillId="0" borderId="10" xfId="0" applyFont="1" applyBorder="1" applyAlignment="1">
      <alignment horizontal="left" vertical="center" wrapText="1"/>
    </xf>
    <xf numFmtId="0" fontId="10" fillId="0" borderId="20" xfId="0" applyFont="1" applyBorder="1" applyAlignment="1">
      <alignment horizontal="left" vertical="center" wrapText="1"/>
    </xf>
    <xf numFmtId="0" fontId="10" fillId="0" borderId="9" xfId="0" applyFont="1" applyBorder="1" applyAlignment="1">
      <alignment horizontal="left" vertical="center" wrapText="1"/>
    </xf>
    <xf numFmtId="0" fontId="10" fillId="0" borderId="6" xfId="0" applyFont="1" applyBorder="1" applyAlignment="1">
      <alignment horizontal="left" vertical="center" wrapText="1"/>
    </xf>
    <xf numFmtId="0" fontId="10" fillId="0" borderId="4" xfId="0" applyFont="1" applyBorder="1" applyAlignment="1">
      <alignment horizontal="left" vertical="center" wrapText="1"/>
    </xf>
    <xf numFmtId="3" fontId="9" fillId="4" borderId="8" xfId="0" applyNumberFormat="1" applyFont="1" applyFill="1" applyBorder="1" applyAlignment="1">
      <alignment horizontal="center" vertical="center" wrapText="1"/>
    </xf>
    <xf numFmtId="3" fontId="9" fillId="4" borderId="3" xfId="0" applyNumberFormat="1" applyFont="1" applyFill="1" applyBorder="1" applyAlignment="1">
      <alignment horizontal="center" vertical="center" wrapText="1"/>
    </xf>
    <xf numFmtId="0" fontId="10" fillId="0" borderId="12" xfId="0" applyFont="1" applyBorder="1" applyAlignment="1">
      <alignment horizontal="left" vertical="center" wrapText="1"/>
    </xf>
    <xf numFmtId="0" fontId="10" fillId="0" borderId="5" xfId="0" applyFont="1" applyBorder="1" applyAlignment="1">
      <alignment horizontal="left" vertical="center" wrapText="1"/>
    </xf>
    <xf numFmtId="3" fontId="3" fillId="4" borderId="8" xfId="0" applyNumberFormat="1" applyFont="1" applyFill="1" applyBorder="1" applyAlignment="1">
      <alignment horizontal="center" vertical="center" wrapText="1"/>
    </xf>
    <xf numFmtId="3" fontId="3" fillId="4" borderId="2" xfId="0" applyNumberFormat="1" applyFont="1" applyFill="1" applyBorder="1" applyAlignment="1">
      <alignment horizontal="center" vertical="center" wrapText="1"/>
    </xf>
    <xf numFmtId="3" fontId="9" fillId="4" borderId="6" xfId="0" applyNumberFormat="1" applyFont="1" applyFill="1" applyBorder="1" applyAlignment="1">
      <alignment horizontal="center" vertical="center" wrapText="1"/>
    </xf>
    <xf numFmtId="3" fontId="9" fillId="4" borderId="4" xfId="0" applyNumberFormat="1" applyFont="1" applyFill="1" applyBorder="1" applyAlignment="1">
      <alignment horizontal="center" vertical="center" wrapText="1"/>
    </xf>
    <xf numFmtId="0" fontId="9" fillId="4" borderId="20"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3" fillId="4" borderId="10" xfId="0" applyFont="1" applyFill="1" applyBorder="1" applyAlignment="1">
      <alignment horizontal="center" vertical="center" wrapText="1"/>
    </xf>
    <xf numFmtId="3" fontId="3" fillId="4" borderId="6" xfId="0" applyNumberFormat="1" applyFont="1" applyFill="1" applyBorder="1" applyAlignment="1">
      <alignment horizontal="center" vertical="center" wrapText="1"/>
    </xf>
    <xf numFmtId="3" fontId="3" fillId="4" borderId="4" xfId="0" applyNumberFormat="1" applyFont="1" applyFill="1" applyBorder="1" applyAlignment="1">
      <alignment horizontal="center" vertical="center" wrapText="1"/>
    </xf>
    <xf numFmtId="0" fontId="9" fillId="0" borderId="20"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5" xfId="0" applyFont="1" applyBorder="1" applyAlignment="1">
      <alignment horizontal="center" vertical="center" wrapText="1"/>
    </xf>
    <xf numFmtId="0" fontId="9" fillId="0" borderId="0" xfId="0" applyFont="1" applyAlignment="1">
      <alignment horizontal="center" vertical="center"/>
    </xf>
    <xf numFmtId="0" fontId="11" fillId="0" borderId="0" xfId="0" applyFont="1" applyAlignment="1">
      <alignment horizontal="left" vertical="center"/>
    </xf>
    <xf numFmtId="0" fontId="9" fillId="0" borderId="7" xfId="0" applyFont="1" applyBorder="1" applyAlignment="1">
      <alignment horizontal="center" vertical="center" wrapText="1"/>
    </xf>
    <xf numFmtId="0" fontId="10" fillId="0" borderId="1" xfId="0" applyFont="1" applyBorder="1" applyAlignment="1">
      <alignment horizontal="center" vertical="center" wrapText="1"/>
    </xf>
    <xf numFmtId="0" fontId="9" fillId="0" borderId="8" xfId="0" applyFont="1" applyBorder="1" applyAlignment="1">
      <alignment horizontal="center" vertical="center" wrapText="1"/>
    </xf>
    <xf numFmtId="0" fontId="9" fillId="0" borderId="3" xfId="0" applyFont="1" applyBorder="1" applyAlignment="1">
      <alignment horizontal="center" vertical="center" wrapText="1"/>
    </xf>
    <xf numFmtId="0" fontId="4" fillId="0" borderId="0" xfId="0" applyFont="1" applyAlignment="1">
      <alignment horizontal="left"/>
    </xf>
    <xf numFmtId="0" fontId="4" fillId="0" borderId="0" xfId="0" applyFont="1" applyAlignment="1">
      <alignment horizontal="center"/>
    </xf>
    <xf numFmtId="0" fontId="6" fillId="0" borderId="0" xfId="0" applyFont="1" applyAlignment="1">
      <alignment horizontal="center"/>
    </xf>
    <xf numFmtId="0" fontId="3" fillId="0" borderId="1" xfId="0" applyFont="1" applyBorder="1" applyAlignment="1">
      <alignment horizontal="center" vertical="top" wrapText="1"/>
    </xf>
    <xf numFmtId="0" fontId="3" fillId="0" borderId="1"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9" fillId="3" borderId="6"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9" fillId="4" borderId="6" xfId="0" applyFont="1" applyFill="1" applyBorder="1" applyAlignment="1">
      <alignment vertical="center" wrapText="1"/>
    </xf>
    <xf numFmtId="0" fontId="9" fillId="4" borderId="4" xfId="0" applyFont="1" applyFill="1" applyBorder="1" applyAlignment="1">
      <alignment vertical="center" wrapText="1"/>
    </xf>
    <xf numFmtId="0" fontId="9" fillId="0" borderId="0" xfId="0" applyFont="1" applyAlignment="1">
      <alignment horizontal="center"/>
    </xf>
    <xf numFmtId="0" fontId="15" fillId="0" borderId="0" xfId="0" applyFont="1" applyAlignment="1">
      <alignment horizontal="center"/>
    </xf>
    <xf numFmtId="0" fontId="15" fillId="0" borderId="13" xfId="0" applyFont="1" applyBorder="1" applyAlignment="1">
      <alignment horizontal="center" vertical="center"/>
    </xf>
    <xf numFmtId="0" fontId="22" fillId="0" borderId="256" xfId="0" applyFont="1" applyBorder="1" applyAlignment="1">
      <alignment horizontal="center" vertical="center" wrapText="1"/>
    </xf>
    <xf numFmtId="0" fontId="22" fillId="0" borderId="257" xfId="0" applyFont="1" applyBorder="1" applyAlignment="1">
      <alignment horizontal="center" vertical="center" wrapText="1"/>
    </xf>
    <xf numFmtId="0" fontId="10" fillId="0" borderId="0" xfId="0" applyFont="1" applyAlignment="1">
      <alignment horizontal="left" vertical="center"/>
    </xf>
    <xf numFmtId="0" fontId="3" fillId="0" borderId="0" xfId="0" applyFont="1" applyAlignment="1">
      <alignment horizontal="center" wrapText="1"/>
    </xf>
    <xf numFmtId="0" fontId="3" fillId="0" borderId="0" xfId="0" applyFont="1" applyAlignment="1">
      <alignment horizontal="center" vertical="center" wrapText="1"/>
    </xf>
    <xf numFmtId="0" fontId="10" fillId="0" borderId="22" xfId="0" applyFont="1" applyBorder="1" applyAlignment="1">
      <alignment horizontal="left" vertical="center" wrapText="1"/>
    </xf>
    <xf numFmtId="0" fontId="10" fillId="0" borderId="0" xfId="0" applyFont="1" applyBorder="1" applyAlignment="1">
      <alignment horizontal="left" vertical="center"/>
    </xf>
    <xf numFmtId="0" fontId="11" fillId="0" borderId="0" xfId="0" applyFont="1" applyAlignment="1">
      <alignment horizontal="left" vertical="center" indent="4"/>
    </xf>
    <xf numFmtId="0" fontId="9" fillId="0" borderId="8" xfId="0" applyFont="1" applyBorder="1" applyAlignment="1">
      <alignment horizontal="center" vertical="top" wrapText="1"/>
    </xf>
    <xf numFmtId="0" fontId="9" fillId="0" borderId="3" xfId="0" applyFont="1" applyBorder="1" applyAlignment="1">
      <alignment horizontal="center" vertical="top" wrapText="1"/>
    </xf>
    <xf numFmtId="0" fontId="9" fillId="0" borderId="13" xfId="0" applyFont="1" applyBorder="1" applyAlignment="1">
      <alignment horizontal="center" vertical="center"/>
    </xf>
    <xf numFmtId="3" fontId="10" fillId="7" borderId="6" xfId="0" applyNumberFormat="1" applyFont="1" applyFill="1" applyBorder="1" applyAlignment="1">
      <alignment horizontal="center" vertical="center" wrapText="1"/>
    </xf>
    <xf numFmtId="3" fontId="10" fillId="7" borderId="4" xfId="0" applyNumberFormat="1" applyFont="1" applyFill="1" applyBorder="1" applyAlignment="1">
      <alignment horizontal="center" vertical="center" wrapText="1"/>
    </xf>
    <xf numFmtId="3" fontId="10" fillId="0" borderId="0" xfId="0" applyNumberFormat="1" applyFont="1" applyBorder="1" applyAlignment="1">
      <alignment horizontal="right" vertical="center" wrapText="1"/>
    </xf>
    <xf numFmtId="3" fontId="10" fillId="7" borderId="11" xfId="0" applyNumberFormat="1" applyFont="1" applyFill="1" applyBorder="1" applyAlignment="1">
      <alignment horizontal="center" vertical="center" wrapText="1"/>
    </xf>
    <xf numFmtId="3" fontId="10" fillId="7" borderId="10" xfId="0" applyNumberFormat="1" applyFont="1" applyFill="1" applyBorder="1" applyAlignment="1">
      <alignment horizontal="center" vertical="center" wrapText="1"/>
    </xf>
    <xf numFmtId="3" fontId="10" fillId="0" borderId="11" xfId="0" applyNumberFormat="1" applyFont="1" applyBorder="1" applyAlignment="1">
      <alignment horizontal="center" vertical="center" wrapText="1"/>
    </xf>
    <xf numFmtId="3" fontId="10" fillId="0" borderId="10" xfId="0" applyNumberFormat="1" applyFont="1" applyBorder="1" applyAlignment="1">
      <alignment horizontal="center" vertical="center" wrapText="1"/>
    </xf>
    <xf numFmtId="3" fontId="10" fillId="3" borderId="12" xfId="0" applyNumberFormat="1" applyFont="1" applyFill="1" applyBorder="1" applyAlignment="1">
      <alignment horizontal="center" vertical="center" wrapText="1"/>
    </xf>
    <xf numFmtId="3" fontId="10" fillId="3" borderId="5" xfId="0" applyNumberFormat="1" applyFont="1" applyFill="1" applyBorder="1" applyAlignment="1">
      <alignment horizontal="center" vertical="center" wrapText="1"/>
    </xf>
    <xf numFmtId="3" fontId="11" fillId="0" borderId="0" xfId="0" applyNumberFormat="1" applyFont="1" applyAlignment="1">
      <alignment horizontal="left" vertical="center" wrapText="1"/>
    </xf>
    <xf numFmtId="3" fontId="9" fillId="5" borderId="6" xfId="0" applyNumberFormat="1" applyFont="1" applyFill="1" applyBorder="1" applyAlignment="1">
      <alignment horizontal="center" vertical="center" wrapText="1"/>
    </xf>
    <xf numFmtId="3" fontId="9" fillId="5" borderId="4" xfId="0" applyNumberFormat="1" applyFont="1" applyFill="1" applyBorder="1" applyAlignment="1">
      <alignment horizontal="center" vertical="center" wrapText="1"/>
    </xf>
    <xf numFmtId="3" fontId="10" fillId="3" borderId="11" xfId="0" applyNumberFormat="1" applyFont="1" applyFill="1" applyBorder="1" applyAlignment="1">
      <alignment horizontal="center" vertical="center" wrapText="1"/>
    </xf>
    <xf numFmtId="3" fontId="10" fillId="3" borderId="10" xfId="0" applyNumberFormat="1" applyFont="1" applyFill="1" applyBorder="1" applyAlignment="1">
      <alignment horizontal="center" vertical="center" wrapText="1"/>
    </xf>
    <xf numFmtId="3" fontId="11" fillId="0" borderId="0" xfId="0" applyNumberFormat="1" applyFont="1" applyBorder="1" applyAlignment="1">
      <alignment horizontal="left" vertical="center" wrapText="1"/>
    </xf>
    <xf numFmtId="3" fontId="10" fillId="0" borderId="0" xfId="0" applyNumberFormat="1" applyFont="1" applyBorder="1" applyAlignment="1">
      <alignment vertical="center" wrapText="1"/>
    </xf>
    <xf numFmtId="3" fontId="10" fillId="0" borderId="1" xfId="0" applyNumberFormat="1" applyFont="1" applyBorder="1" applyAlignment="1">
      <alignment horizontal="left" vertical="center" wrapText="1"/>
    </xf>
    <xf numFmtId="3" fontId="9" fillId="0" borderId="1" xfId="0" applyNumberFormat="1" applyFont="1" applyBorder="1" applyAlignment="1">
      <alignment horizontal="left" vertical="center" wrapText="1"/>
    </xf>
    <xf numFmtId="3" fontId="10" fillId="0" borderId="1" xfId="0" applyNumberFormat="1" applyFont="1" applyBorder="1" applyAlignment="1">
      <alignment horizontal="center" vertical="center" wrapText="1"/>
    </xf>
    <xf numFmtId="3" fontId="10" fillId="0" borderId="0" xfId="0" applyNumberFormat="1" applyFont="1" applyAlignment="1">
      <alignment horizontal="right" vertical="center" wrapText="1"/>
    </xf>
    <xf numFmtId="3" fontId="10" fillId="7" borderId="20" xfId="0" applyNumberFormat="1" applyFont="1" applyFill="1" applyBorder="1" applyAlignment="1">
      <alignment horizontal="center" vertical="center" wrapText="1"/>
    </xf>
    <xf numFmtId="3" fontId="10" fillId="7" borderId="9" xfId="0" applyNumberFormat="1" applyFont="1" applyFill="1" applyBorder="1" applyAlignment="1">
      <alignment horizontal="center" vertical="center" wrapText="1"/>
    </xf>
    <xf numFmtId="3" fontId="10" fillId="3" borderId="20" xfId="0" applyNumberFormat="1" applyFont="1" applyFill="1" applyBorder="1" applyAlignment="1">
      <alignment horizontal="center" vertical="center" wrapText="1"/>
    </xf>
    <xf numFmtId="3" fontId="10" fillId="3" borderId="9" xfId="0" applyNumberFormat="1" applyFont="1" applyFill="1" applyBorder="1" applyAlignment="1">
      <alignment horizontal="center" vertical="center" wrapText="1"/>
    </xf>
    <xf numFmtId="3" fontId="2" fillId="0" borderId="0" xfId="0" applyNumberFormat="1" applyFont="1" applyBorder="1" applyAlignment="1">
      <alignment vertical="center" wrapText="1"/>
    </xf>
    <xf numFmtId="3" fontId="10" fillId="0" borderId="20" xfId="0" applyNumberFormat="1" applyFont="1" applyBorder="1" applyAlignment="1">
      <alignment horizontal="center" vertical="center" wrapText="1"/>
    </xf>
    <xf numFmtId="3" fontId="10" fillId="0" borderId="9" xfId="0" applyNumberFormat="1" applyFont="1" applyBorder="1" applyAlignment="1">
      <alignment horizontal="center" vertical="center" wrapText="1"/>
    </xf>
    <xf numFmtId="3" fontId="2" fillId="0" borderId="0" xfId="0" applyNumberFormat="1" applyFont="1" applyBorder="1" applyAlignment="1">
      <alignment horizontal="left" vertical="center" wrapText="1"/>
    </xf>
    <xf numFmtId="3" fontId="9" fillId="0" borderId="0" xfId="0" applyNumberFormat="1" applyFont="1" applyAlignment="1">
      <alignment horizontal="center" vertical="center"/>
    </xf>
    <xf numFmtId="3" fontId="10" fillId="0" borderId="4" xfId="0" applyNumberFormat="1" applyFont="1" applyBorder="1" applyAlignment="1">
      <alignment horizontal="center" vertical="center" wrapText="1"/>
    </xf>
    <xf numFmtId="3" fontId="10" fillId="0" borderId="20" xfId="0" applyNumberFormat="1" applyFont="1" applyBorder="1" applyAlignment="1">
      <alignment horizontal="left" vertical="center" wrapText="1"/>
    </xf>
    <xf numFmtId="3" fontId="10" fillId="0" borderId="9" xfId="0" applyNumberFormat="1" applyFont="1" applyBorder="1" applyAlignment="1">
      <alignment horizontal="left" vertical="center" wrapText="1"/>
    </xf>
    <xf numFmtId="3" fontId="10" fillId="0" borderId="11" xfId="0" applyNumberFormat="1" applyFont="1" applyBorder="1" applyAlignment="1">
      <alignment horizontal="left" vertical="center" wrapText="1" indent="2"/>
    </xf>
    <xf numFmtId="3" fontId="10" fillId="0" borderId="10" xfId="0" applyNumberFormat="1" applyFont="1" applyBorder="1" applyAlignment="1">
      <alignment horizontal="left" vertical="center" wrapText="1" indent="2"/>
    </xf>
    <xf numFmtId="1" fontId="3" fillId="0" borderId="1" xfId="0" applyNumberFormat="1" applyFont="1" applyBorder="1" applyAlignment="1">
      <alignment horizontal="center" vertical="center" wrapText="1"/>
    </xf>
    <xf numFmtId="3" fontId="10" fillId="0" borderId="12" xfId="0" applyNumberFormat="1" applyFont="1" applyBorder="1" applyAlignment="1">
      <alignment horizontal="left" vertical="center" wrapText="1"/>
    </xf>
    <xf numFmtId="3" fontId="10" fillId="0" borderId="5" xfId="0" applyNumberFormat="1" applyFont="1" applyBorder="1" applyAlignment="1">
      <alignment horizontal="left" vertical="center" wrapText="1"/>
    </xf>
    <xf numFmtId="3" fontId="10" fillId="0" borderId="11" xfId="0" applyNumberFormat="1" applyFont="1" applyBorder="1" applyAlignment="1">
      <alignment horizontal="left" vertical="center" wrapText="1"/>
    </xf>
    <xf numFmtId="3" fontId="10" fillId="0" borderId="10" xfId="0" applyNumberFormat="1" applyFont="1" applyBorder="1" applyAlignment="1">
      <alignment horizontal="left" vertical="center" wrapText="1"/>
    </xf>
    <xf numFmtId="3" fontId="10" fillId="0" borderId="6" xfId="0" applyNumberFormat="1" applyFont="1" applyBorder="1" applyAlignment="1">
      <alignment horizontal="center" vertical="center" wrapText="1"/>
    </xf>
    <xf numFmtId="3" fontId="9" fillId="0" borderId="6" xfId="0" applyNumberFormat="1" applyFont="1" applyBorder="1" applyAlignment="1">
      <alignment horizontal="center" vertical="center" wrapText="1"/>
    </xf>
    <xf numFmtId="3" fontId="9" fillId="0" borderId="4" xfId="0" applyNumberFormat="1" applyFont="1" applyBorder="1" applyAlignment="1">
      <alignment horizontal="center" vertical="center" wrapText="1"/>
    </xf>
    <xf numFmtId="3" fontId="10" fillId="0" borderId="0" xfId="0" applyNumberFormat="1" applyFont="1" applyBorder="1" applyAlignment="1">
      <alignment horizontal="left" vertical="center" wrapText="1"/>
    </xf>
    <xf numFmtId="3" fontId="9" fillId="0" borderId="13" xfId="0" applyNumberFormat="1" applyFont="1" applyBorder="1" applyAlignment="1">
      <alignment horizontal="center" vertical="center"/>
    </xf>
    <xf numFmtId="3" fontId="9" fillId="0" borderId="0" xfId="0" applyNumberFormat="1" applyFont="1" applyBorder="1" applyAlignment="1">
      <alignment horizontal="center" vertical="center"/>
    </xf>
    <xf numFmtId="3" fontId="3" fillId="0" borderId="0" xfId="0" applyNumberFormat="1" applyFont="1" applyBorder="1" applyAlignment="1">
      <alignment horizontal="center" vertical="center"/>
    </xf>
    <xf numFmtId="1" fontId="10" fillId="0" borderId="6"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3" fontId="2" fillId="0" borderId="11" xfId="0" applyNumberFormat="1" applyFont="1" applyBorder="1" applyAlignment="1">
      <alignment horizontal="left" vertical="center" wrapText="1"/>
    </xf>
    <xf numFmtId="3" fontId="2" fillId="0" borderId="10" xfId="0" applyNumberFormat="1" applyFont="1" applyBorder="1" applyAlignment="1">
      <alignment horizontal="left" vertical="center" wrapText="1"/>
    </xf>
    <xf numFmtId="3" fontId="10" fillId="0" borderId="0" xfId="0" applyNumberFormat="1" applyFont="1" applyAlignment="1">
      <alignment horizontal="center" vertical="center"/>
    </xf>
    <xf numFmtId="3" fontId="9" fillId="0" borderId="8"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3" fontId="9" fillId="0" borderId="12" xfId="0" applyNumberFormat="1" applyFont="1" applyBorder="1" applyAlignment="1">
      <alignment horizontal="center" vertical="center" wrapText="1"/>
    </xf>
    <xf numFmtId="3" fontId="9" fillId="0" borderId="5" xfId="0" applyNumberFormat="1" applyFont="1" applyBorder="1" applyAlignment="1">
      <alignment horizontal="center" vertical="center" wrapText="1"/>
    </xf>
    <xf numFmtId="3" fontId="3" fillId="0" borderId="0" xfId="0" applyNumberFormat="1" applyFont="1" applyAlignment="1">
      <alignment horizontal="center" vertical="center" wrapText="1"/>
    </xf>
    <xf numFmtId="3" fontId="3" fillId="0" borderId="0" xfId="0" applyNumberFormat="1" applyFont="1" applyAlignment="1">
      <alignment horizontal="center" vertical="center"/>
    </xf>
    <xf numFmtId="3" fontId="2" fillId="0" borderId="6" xfId="0" applyNumberFormat="1" applyFont="1" applyBorder="1" applyAlignment="1">
      <alignment horizontal="center" vertical="center" wrapText="1"/>
    </xf>
    <xf numFmtId="3" fontId="2" fillId="0" borderId="4" xfId="0" applyNumberFormat="1" applyFont="1" applyBorder="1" applyAlignment="1">
      <alignment horizontal="center" vertical="center" wrapText="1"/>
    </xf>
    <xf numFmtId="3" fontId="2" fillId="0" borderId="20" xfId="0" applyNumberFormat="1" applyFont="1" applyBorder="1" applyAlignment="1">
      <alignment horizontal="left" vertical="center" wrapText="1"/>
    </xf>
    <xf numFmtId="3" fontId="2" fillId="0" borderId="9" xfId="0" applyNumberFormat="1" applyFont="1" applyBorder="1" applyAlignment="1">
      <alignment horizontal="left" vertical="center" wrapText="1"/>
    </xf>
    <xf numFmtId="3" fontId="10" fillId="0" borderId="0" xfId="0" applyNumberFormat="1" applyFont="1" applyBorder="1" applyAlignment="1">
      <alignment horizontal="left" vertical="center"/>
    </xf>
    <xf numFmtId="0" fontId="2" fillId="0" borderId="0" xfId="0" applyFont="1" applyFill="1" applyBorder="1" applyAlignment="1">
      <alignment horizontal="left" vertical="center" wrapText="1"/>
    </xf>
    <xf numFmtId="3" fontId="2" fillId="0" borderId="12" xfId="0" applyNumberFormat="1" applyFont="1" applyBorder="1" applyAlignment="1">
      <alignment horizontal="left" vertical="center" wrapText="1"/>
    </xf>
    <xf numFmtId="3" fontId="2" fillId="0" borderId="5" xfId="0" applyNumberFormat="1" applyFont="1" applyBorder="1" applyAlignment="1">
      <alignment horizontal="left" vertical="center" wrapText="1"/>
    </xf>
    <xf numFmtId="3" fontId="2" fillId="0" borderId="6" xfId="0" applyNumberFormat="1" applyFont="1" applyBorder="1" applyAlignment="1">
      <alignment horizontal="left" vertical="center" wrapText="1"/>
    </xf>
    <xf numFmtId="3" fontId="2" fillId="0" borderId="4" xfId="0" applyNumberFormat="1" applyFont="1" applyBorder="1" applyAlignment="1">
      <alignment horizontal="left" vertical="center" wrapText="1"/>
    </xf>
    <xf numFmtId="3" fontId="2" fillId="0" borderId="13" xfId="0" applyNumberFormat="1" applyFont="1" applyBorder="1" applyAlignment="1">
      <alignment horizontal="center" vertical="center"/>
    </xf>
    <xf numFmtId="3" fontId="2" fillId="0" borderId="22" xfId="0" applyNumberFormat="1" applyFont="1" applyBorder="1" applyAlignment="1">
      <alignment horizontal="center" vertical="center"/>
    </xf>
    <xf numFmtId="0" fontId="10" fillId="0" borderId="0" xfId="0" applyFont="1" applyBorder="1" applyAlignment="1">
      <alignment vertical="center" wrapText="1"/>
    </xf>
    <xf numFmtId="0" fontId="10" fillId="0" borderId="0" xfId="0" applyFont="1" applyAlignment="1">
      <alignment horizontal="right" vertical="center" wrapText="1"/>
    </xf>
    <xf numFmtId="0" fontId="10" fillId="0" borderId="1" xfId="0" applyFont="1" applyBorder="1" applyAlignment="1">
      <alignment horizontal="left" vertical="center" wrapText="1"/>
    </xf>
    <xf numFmtId="0" fontId="9" fillId="0" borderId="1" xfId="0" applyFont="1" applyBorder="1" applyAlignment="1">
      <alignment horizontal="left" vertical="center" wrapText="1"/>
    </xf>
    <xf numFmtId="0" fontId="10" fillId="0" borderId="0" xfId="0" applyFont="1" applyBorder="1" applyAlignment="1">
      <alignment horizontal="right" vertical="center" wrapText="1"/>
    </xf>
    <xf numFmtId="3" fontId="9" fillId="5" borderId="7" xfId="0" applyNumberFormat="1" applyFont="1" applyFill="1" applyBorder="1" applyAlignment="1">
      <alignment horizontal="center" vertical="center" wrapText="1"/>
    </xf>
    <xf numFmtId="0" fontId="11" fillId="0" borderId="0" xfId="0" applyFont="1" applyBorder="1" applyAlignment="1">
      <alignment horizontal="left" vertical="center" wrapText="1"/>
    </xf>
    <xf numFmtId="3" fontId="10" fillId="0" borderId="11" xfId="0" applyNumberFormat="1" applyFont="1" applyBorder="1" applyAlignment="1">
      <alignment horizontal="center" vertical="center"/>
    </xf>
    <xf numFmtId="3" fontId="10" fillId="0" borderId="17" xfId="0" applyNumberFormat="1" applyFont="1" applyBorder="1" applyAlignment="1">
      <alignment horizontal="center" vertical="center"/>
    </xf>
    <xf numFmtId="3" fontId="10" fillId="0" borderId="20" xfId="0" applyNumberFormat="1" applyFont="1" applyBorder="1" applyAlignment="1">
      <alignment horizontal="center" vertical="center"/>
    </xf>
    <xf numFmtId="3" fontId="10" fillId="0" borderId="258" xfId="0" applyNumberFormat="1" applyFont="1" applyBorder="1" applyAlignment="1">
      <alignment horizontal="center" vertical="center"/>
    </xf>
    <xf numFmtId="0" fontId="10" fillId="0" borderId="4" xfId="0" applyFont="1" applyBorder="1" applyAlignment="1">
      <alignment horizontal="center" vertical="center" wrapText="1"/>
    </xf>
    <xf numFmtId="0" fontId="10" fillId="0" borderId="0" xfId="0" applyFont="1" applyAlignment="1">
      <alignment vertical="center"/>
    </xf>
    <xf numFmtId="0" fontId="11" fillId="0" borderId="0" xfId="0" applyFont="1" applyAlignment="1">
      <alignment horizontal="left" vertical="center" wrapText="1"/>
    </xf>
    <xf numFmtId="3" fontId="10" fillId="0" borderId="13" xfId="0" applyNumberFormat="1" applyFont="1" applyBorder="1" applyAlignment="1">
      <alignment horizontal="center" vertical="center" wrapText="1"/>
    </xf>
    <xf numFmtId="3" fontId="10" fillId="0" borderId="5" xfId="0" applyNumberFormat="1" applyFont="1" applyBorder="1" applyAlignment="1">
      <alignment horizontal="center" vertical="center" wrapText="1"/>
    </xf>
    <xf numFmtId="3" fontId="10" fillId="0" borderId="0" xfId="0" applyNumberFormat="1" applyFont="1" applyBorder="1" applyAlignment="1">
      <alignment horizontal="center" vertical="center" wrapText="1"/>
    </xf>
    <xf numFmtId="0" fontId="2" fillId="0" borderId="0" xfId="0" applyFont="1" applyBorder="1" applyAlignment="1">
      <alignment vertical="center" wrapText="1"/>
    </xf>
    <xf numFmtId="3" fontId="10" fillId="0" borderId="22" xfId="0" applyNumberFormat="1" applyFont="1" applyBorder="1" applyAlignment="1">
      <alignment horizontal="center" vertical="center" wrapText="1"/>
    </xf>
    <xf numFmtId="0" fontId="2" fillId="0" borderId="0" xfId="0" applyFont="1" applyBorder="1" applyAlignment="1">
      <alignment horizontal="left" vertical="center" wrapText="1"/>
    </xf>
    <xf numFmtId="0" fontId="3" fillId="0" borderId="0" xfId="0" applyFont="1" applyBorder="1" applyAlignment="1">
      <alignment horizontal="center" vertical="center" wrapText="1"/>
    </xf>
    <xf numFmtId="0" fontId="3" fillId="0" borderId="0" xfId="0" applyFont="1" applyBorder="1" applyAlignment="1">
      <alignment horizontal="center" vertical="center"/>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9" fillId="0" borderId="13" xfId="0" applyFont="1" applyBorder="1" applyAlignment="1">
      <alignment horizontal="center" vertical="center" wrapText="1"/>
    </xf>
    <xf numFmtId="0" fontId="10" fillId="0" borderId="0" xfId="0" applyFont="1" applyAlignment="1">
      <alignment horizontal="center" vertical="center"/>
    </xf>
    <xf numFmtId="0" fontId="2" fillId="0" borderId="6"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0" xfId="0" applyFont="1" applyBorder="1" applyAlignment="1">
      <alignment horizontal="left" vertical="center" wrapText="1"/>
    </xf>
    <xf numFmtId="0" fontId="2" fillId="0" borderId="9" xfId="0" applyFont="1" applyBorder="1" applyAlignment="1">
      <alignment horizontal="left" vertical="center" wrapText="1"/>
    </xf>
    <xf numFmtId="0" fontId="2" fillId="0" borderId="11" xfId="0" applyFont="1" applyBorder="1" applyAlignment="1">
      <alignment horizontal="left" vertical="center" wrapText="1"/>
    </xf>
    <xf numFmtId="0" fontId="2" fillId="0" borderId="10" xfId="0" applyFont="1" applyBorder="1" applyAlignment="1">
      <alignment horizontal="left" vertical="center" wrapText="1"/>
    </xf>
    <xf numFmtId="0" fontId="2" fillId="0" borderId="12" xfId="0" applyFont="1" applyBorder="1" applyAlignment="1">
      <alignment horizontal="left" vertical="center" wrapText="1"/>
    </xf>
    <xf numFmtId="0" fontId="2" fillId="0" borderId="5" xfId="0" applyFont="1" applyBorder="1" applyAlignment="1">
      <alignment horizontal="left" vertical="center" wrapText="1"/>
    </xf>
    <xf numFmtId="0" fontId="3" fillId="0" borderId="13" xfId="0" applyFont="1" applyBorder="1" applyAlignment="1">
      <alignment horizontal="center" vertical="center"/>
    </xf>
    <xf numFmtId="3" fontId="7" fillId="0" borderId="0" xfId="0" applyNumberFormat="1" applyFont="1" applyAlignment="1">
      <alignment horizontal="center" vertical="center" wrapText="1"/>
    </xf>
    <xf numFmtId="0" fontId="10" fillId="0" borderId="13" xfId="0" applyFont="1" applyBorder="1" applyAlignment="1">
      <alignment vertical="center" wrapText="1"/>
    </xf>
    <xf numFmtId="0" fontId="10" fillId="0" borderId="7" xfId="0" applyFont="1" applyBorder="1" applyAlignment="1">
      <alignment horizontal="left" vertical="center" wrapText="1"/>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0" fontId="9" fillId="0" borderId="4" xfId="0" applyFont="1" applyBorder="1" applyAlignment="1">
      <alignment horizontal="left" vertical="center" wrapText="1"/>
    </xf>
    <xf numFmtId="0" fontId="10" fillId="0" borderId="13" xfId="0" applyFont="1" applyBorder="1" applyAlignment="1">
      <alignment horizontal="right" vertical="center" wrapText="1"/>
    </xf>
    <xf numFmtId="3" fontId="10" fillId="0" borderId="12" xfId="0" applyNumberFormat="1" applyFont="1" applyBorder="1" applyAlignment="1">
      <alignment horizontal="center" vertical="center" wrapText="1"/>
    </xf>
    <xf numFmtId="3" fontId="10" fillId="7" borderId="12" xfId="0" applyNumberFormat="1" applyFont="1" applyFill="1" applyBorder="1" applyAlignment="1">
      <alignment horizontal="center" vertical="center" wrapText="1"/>
    </xf>
    <xf numFmtId="3" fontId="10" fillId="7" borderId="5" xfId="0" applyNumberFormat="1" applyFont="1" applyFill="1" applyBorder="1" applyAlignment="1">
      <alignment horizontal="center" vertical="center" wrapText="1"/>
    </xf>
    <xf numFmtId="3" fontId="10" fillId="0" borderId="12" xfId="0" applyNumberFormat="1" applyFont="1" applyBorder="1" applyAlignment="1">
      <alignment horizontal="center" vertical="center"/>
    </xf>
    <xf numFmtId="3" fontId="10" fillId="0" borderId="259" xfId="0" applyNumberFormat="1" applyFont="1" applyBorder="1" applyAlignment="1">
      <alignment horizontal="center" vertical="center"/>
    </xf>
    <xf numFmtId="3" fontId="10" fillId="0" borderId="12" xfId="0" applyNumberFormat="1" applyFont="1" applyBorder="1" applyAlignment="1">
      <alignment horizontal="left" vertical="center" wrapText="1" indent="2"/>
    </xf>
    <xf numFmtId="3" fontId="10" fillId="0" borderId="5" xfId="0" applyNumberFormat="1" applyFont="1" applyBorder="1" applyAlignment="1">
      <alignment horizontal="left" vertical="center" wrapText="1" indent="2"/>
    </xf>
    <xf numFmtId="0" fontId="2" fillId="0" borderId="22" xfId="0" applyFont="1" applyFill="1" applyBorder="1" applyAlignment="1">
      <alignment horizontal="left" vertical="center" wrapText="1"/>
    </xf>
    <xf numFmtId="3" fontId="34" fillId="0" borderId="11" xfId="0" applyNumberFormat="1" applyFont="1" applyBorder="1" applyAlignment="1">
      <alignment horizontal="center" vertical="center"/>
    </xf>
    <xf numFmtId="3" fontId="34" fillId="0" borderId="17" xfId="0" applyNumberFormat="1" applyFont="1" applyBorder="1" applyAlignment="1">
      <alignment horizontal="center" vertical="center"/>
    </xf>
    <xf numFmtId="3" fontId="35" fillId="5" borderId="7" xfId="0" applyNumberFormat="1" applyFont="1" applyFill="1" applyBorder="1" applyAlignment="1">
      <alignment horizontal="center" vertical="center" wrapText="1"/>
    </xf>
    <xf numFmtId="3" fontId="35" fillId="5" borderId="4" xfId="0" applyNumberFormat="1" applyFont="1" applyFill="1" applyBorder="1" applyAlignment="1">
      <alignment horizontal="center" vertical="center" wrapText="1"/>
    </xf>
    <xf numFmtId="3" fontId="34" fillId="0" borderId="20" xfId="0" applyNumberFormat="1" applyFont="1" applyBorder="1" applyAlignment="1">
      <alignment horizontal="center" vertical="center"/>
    </xf>
    <xf numFmtId="3" fontId="34" fillId="0" borderId="258" xfId="0" applyNumberFormat="1" applyFont="1" applyBorder="1" applyAlignment="1">
      <alignment horizontal="center" vertical="center"/>
    </xf>
    <xf numFmtId="0" fontId="34" fillId="0" borderId="1" xfId="0" applyFont="1" applyBorder="1" applyAlignment="1">
      <alignment horizontal="left" vertical="center" wrapText="1"/>
    </xf>
    <xf numFmtId="3" fontId="35" fillId="5" borderId="6" xfId="0" applyNumberFormat="1" applyFont="1" applyFill="1" applyBorder="1" applyAlignment="1">
      <alignment horizontal="center" vertical="center" wrapText="1"/>
    </xf>
    <xf numFmtId="3" fontId="34" fillId="0" borderId="11" xfId="0" applyNumberFormat="1" applyFont="1" applyBorder="1" applyAlignment="1">
      <alignment horizontal="center" vertical="center" wrapText="1"/>
    </xf>
    <xf numFmtId="3" fontId="34" fillId="0" borderId="10" xfId="0" applyNumberFormat="1" applyFont="1" applyBorder="1" applyAlignment="1">
      <alignment horizontal="center" vertical="center" wrapText="1"/>
    </xf>
    <xf numFmtId="3" fontId="34" fillId="7" borderId="11" xfId="0" applyNumberFormat="1" applyFont="1" applyFill="1" applyBorder="1" applyAlignment="1">
      <alignment horizontal="center" vertical="center" wrapText="1"/>
    </xf>
    <xf numFmtId="3" fontId="34" fillId="7" borderId="10" xfId="0" applyNumberFormat="1" applyFont="1" applyFill="1" applyBorder="1" applyAlignment="1">
      <alignment horizontal="center" vertical="center" wrapText="1"/>
    </xf>
    <xf numFmtId="0" fontId="35" fillId="0" borderId="1" xfId="0" applyFont="1" applyBorder="1" applyAlignment="1">
      <alignment horizontal="left" vertical="center" wrapText="1"/>
    </xf>
    <xf numFmtId="0" fontId="36" fillId="0" borderId="0" xfId="0" applyFont="1" applyBorder="1" applyAlignment="1">
      <alignment horizontal="left" vertical="center" wrapText="1"/>
    </xf>
    <xf numFmtId="0" fontId="34" fillId="0" borderId="0" xfId="0" applyFont="1" applyBorder="1" applyAlignment="1">
      <alignment horizontal="right" vertical="center" wrapText="1"/>
    </xf>
    <xf numFmtId="0" fontId="34" fillId="0" borderId="0" xfId="0" applyFont="1" applyBorder="1" applyAlignment="1">
      <alignment vertical="center" wrapText="1"/>
    </xf>
    <xf numFmtId="0" fontId="34" fillId="0" borderId="0" xfId="0" applyFont="1" applyAlignment="1">
      <alignment horizontal="right" vertical="center" wrapText="1"/>
    </xf>
    <xf numFmtId="3" fontId="34" fillId="3" borderId="12" xfId="0" applyNumberFormat="1" applyFont="1" applyFill="1" applyBorder="1" applyAlignment="1">
      <alignment horizontal="center" vertical="center" wrapText="1"/>
    </xf>
    <xf numFmtId="3" fontId="34" fillId="3" borderId="5" xfId="0" applyNumberFormat="1" applyFont="1" applyFill="1" applyBorder="1" applyAlignment="1">
      <alignment horizontal="center" vertical="center" wrapText="1"/>
    </xf>
    <xf numFmtId="3" fontId="34" fillId="3" borderId="11" xfId="0" applyNumberFormat="1" applyFont="1" applyFill="1" applyBorder="1" applyAlignment="1">
      <alignment horizontal="center" vertical="center" wrapText="1"/>
    </xf>
    <xf numFmtId="3" fontId="34" fillId="3" borderId="10" xfId="0" applyNumberFormat="1" applyFont="1" applyFill="1" applyBorder="1" applyAlignment="1">
      <alignment horizontal="center" vertical="center" wrapText="1"/>
    </xf>
    <xf numFmtId="0" fontId="34" fillId="0" borderId="1" xfId="0" applyFont="1" applyBorder="1" applyAlignment="1">
      <alignment horizontal="center" vertical="center" wrapText="1"/>
    </xf>
    <xf numFmtId="0" fontId="35" fillId="0" borderId="0" xfId="0" applyFont="1" applyAlignment="1">
      <alignment horizontal="center" vertical="center"/>
    </xf>
    <xf numFmtId="3" fontId="34" fillId="0" borderId="20" xfId="0" applyNumberFormat="1" applyFont="1" applyBorder="1" applyAlignment="1">
      <alignment horizontal="center" vertical="center" wrapText="1"/>
    </xf>
    <xf numFmtId="3" fontId="34" fillId="0" borderId="9" xfId="0" applyNumberFormat="1" applyFont="1" applyBorder="1" applyAlignment="1">
      <alignment horizontal="center" vertical="center" wrapText="1"/>
    </xf>
    <xf numFmtId="3" fontId="34" fillId="7" borderId="20" xfId="0" applyNumberFormat="1" applyFont="1" applyFill="1" applyBorder="1" applyAlignment="1">
      <alignment horizontal="center" vertical="center" wrapText="1"/>
    </xf>
    <xf numFmtId="3" fontId="34" fillId="7" borderId="9" xfId="0" applyNumberFormat="1" applyFont="1" applyFill="1" applyBorder="1" applyAlignment="1">
      <alignment horizontal="center" vertical="center" wrapText="1"/>
    </xf>
    <xf numFmtId="3" fontId="34" fillId="3" borderId="20" xfId="0" applyNumberFormat="1" applyFont="1" applyFill="1" applyBorder="1" applyAlignment="1">
      <alignment horizontal="center" vertical="center" wrapText="1"/>
    </xf>
    <xf numFmtId="3" fontId="34" fillId="3" borderId="9" xfId="0" applyNumberFormat="1" applyFont="1" applyFill="1" applyBorder="1" applyAlignment="1">
      <alignment horizontal="center" vertical="center" wrapText="1"/>
    </xf>
    <xf numFmtId="0" fontId="34" fillId="0" borderId="4" xfId="0" applyFont="1" applyBorder="1" applyAlignment="1">
      <alignment horizontal="center" vertical="center" wrapText="1"/>
    </xf>
    <xf numFmtId="0" fontId="36" fillId="0" borderId="0" xfId="0" applyFont="1" applyAlignment="1">
      <alignment horizontal="left" vertical="center" wrapText="1"/>
    </xf>
    <xf numFmtId="3" fontId="34" fillId="0" borderId="0" xfId="0" applyNumberFormat="1" applyFont="1" applyBorder="1" applyAlignment="1">
      <alignment horizontal="center" vertical="center" wrapText="1"/>
    </xf>
    <xf numFmtId="3" fontId="34" fillId="0" borderId="13" xfId="0" applyNumberFormat="1" applyFont="1" applyBorder="1" applyAlignment="1">
      <alignment horizontal="center" vertical="center" wrapText="1"/>
    </xf>
    <xf numFmtId="3" fontId="34" fillId="0" borderId="5" xfId="0" applyNumberFormat="1" applyFont="1" applyBorder="1" applyAlignment="1">
      <alignment horizontal="center" vertical="center" wrapText="1"/>
    </xf>
    <xf numFmtId="3" fontId="34" fillId="0" borderId="22" xfId="0" applyNumberFormat="1" applyFont="1" applyBorder="1" applyAlignment="1">
      <alignment horizontal="center" vertical="center" wrapText="1"/>
    </xf>
    <xf numFmtId="0" fontId="33" fillId="0" borderId="0" xfId="0" applyFont="1" applyBorder="1" applyAlignment="1">
      <alignment vertical="center" wrapText="1"/>
    </xf>
    <xf numFmtId="0" fontId="29" fillId="0" borderId="1" xfId="0" applyFont="1" applyBorder="1" applyAlignment="1">
      <alignment horizontal="center" vertical="center" wrapText="1"/>
    </xf>
    <xf numFmtId="0" fontId="33" fillId="0" borderId="0" xfId="0" applyFont="1" applyBorder="1" applyAlignment="1">
      <alignment horizontal="left" vertical="center" wrapText="1"/>
    </xf>
    <xf numFmtId="0" fontId="29" fillId="0" borderId="0" xfId="0" applyFont="1" applyBorder="1" applyAlignment="1">
      <alignment horizontal="center" vertical="center" wrapText="1"/>
    </xf>
    <xf numFmtId="0" fontId="29" fillId="0" borderId="0" xfId="0" applyFont="1" applyBorder="1" applyAlignment="1">
      <alignment horizontal="center" vertical="center"/>
    </xf>
    <xf numFmtId="3" fontId="34" fillId="7" borderId="6" xfId="0" applyNumberFormat="1" applyFont="1" applyFill="1" applyBorder="1" applyAlignment="1">
      <alignment horizontal="center" vertical="center" wrapText="1"/>
    </xf>
    <xf numFmtId="3" fontId="34" fillId="7" borderId="4" xfId="0" applyNumberFormat="1" applyFont="1" applyFill="1" applyBorder="1" applyAlignment="1">
      <alignment horizontal="center" vertical="center" wrapText="1"/>
    </xf>
    <xf numFmtId="0" fontId="35" fillId="0" borderId="8"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6"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13" xfId="0" applyFont="1" applyBorder="1" applyAlignment="1">
      <alignment horizontal="center" vertical="center" wrapText="1"/>
    </xf>
    <xf numFmtId="0" fontId="34" fillId="0" borderId="0" xfId="0" applyFont="1" applyAlignment="1">
      <alignment horizontal="center" vertical="center"/>
    </xf>
    <xf numFmtId="0" fontId="35" fillId="0" borderId="12" xfId="0" applyFont="1" applyBorder="1" applyAlignment="1">
      <alignment horizontal="center" vertical="center" wrapText="1"/>
    </xf>
    <xf numFmtId="0" fontId="35"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0" xfId="0" applyFont="1" applyAlignment="1">
      <alignment horizontal="center" vertical="center"/>
    </xf>
    <xf numFmtId="3" fontId="41" fillId="0" borderId="6" xfId="0" applyNumberFormat="1" applyFont="1" applyBorder="1" applyAlignment="1">
      <alignment horizontal="center" vertical="center"/>
    </xf>
    <xf numFmtId="3" fontId="41" fillId="0" borderId="4" xfId="0" applyNumberFormat="1" applyFont="1" applyBorder="1" applyAlignment="1">
      <alignment horizontal="center" vertical="center"/>
    </xf>
    <xf numFmtId="0" fontId="20" fillId="0" borderId="6" xfId="0" applyFont="1" applyBorder="1" applyAlignment="1">
      <alignment horizontal="left" vertical="center" wrapText="1"/>
    </xf>
    <xf numFmtId="0" fontId="20" fillId="0" borderId="4" xfId="0" applyFont="1" applyBorder="1" applyAlignment="1">
      <alignment horizontal="left" vertical="center" wrapText="1"/>
    </xf>
    <xf numFmtId="0" fontId="21" fillId="0" borderId="20" xfId="0" applyFont="1" applyBorder="1" applyAlignment="1">
      <alignment horizontal="left" vertical="center" wrapText="1"/>
    </xf>
    <xf numFmtId="0" fontId="21" fillId="0" borderId="9" xfId="0" applyFont="1" applyBorder="1" applyAlignment="1">
      <alignment horizontal="left" vertical="center" wrapText="1"/>
    </xf>
    <xf numFmtId="0" fontId="19" fillId="0" borderId="11" xfId="0" applyFont="1" applyBorder="1" applyAlignment="1">
      <alignment horizontal="left" vertical="center" wrapText="1"/>
    </xf>
    <xf numFmtId="0" fontId="19" fillId="0" borderId="10" xfId="0" applyFont="1" applyBorder="1" applyAlignment="1">
      <alignment horizontal="left" vertical="center" wrapText="1"/>
    </xf>
    <xf numFmtId="0" fontId="20" fillId="0" borderId="6" xfId="0" applyFont="1" applyBorder="1" applyAlignment="1">
      <alignment horizontal="center" vertical="center" wrapText="1"/>
    </xf>
    <xf numFmtId="0" fontId="20" fillId="0" borderId="4" xfId="0" applyFont="1" applyBorder="1" applyAlignment="1">
      <alignment horizontal="center" vertical="center" wrapText="1"/>
    </xf>
    <xf numFmtId="0" fontId="19" fillId="0" borderId="0" xfId="0" applyFont="1" applyAlignment="1">
      <alignment horizontal="left" vertical="top" wrapText="1"/>
    </xf>
    <xf numFmtId="0" fontId="20" fillId="0" borderId="0" xfId="0" applyFont="1" applyAlignment="1">
      <alignment horizontal="center" vertical="center" wrapText="1"/>
    </xf>
    <xf numFmtId="0" fontId="20" fillId="0" borderId="0" xfId="0" applyFont="1" applyAlignment="1">
      <alignment horizontal="center" vertical="center"/>
    </xf>
    <xf numFmtId="0" fontId="19" fillId="0" borderId="6" xfId="0" applyFont="1" applyBorder="1" applyAlignment="1">
      <alignment horizontal="center" vertical="center" wrapText="1"/>
    </xf>
    <xf numFmtId="0" fontId="19" fillId="0" borderId="4" xfId="0" applyFont="1" applyBorder="1" applyAlignment="1">
      <alignment horizontal="center" vertical="center" wrapText="1"/>
    </xf>
    <xf numFmtId="3" fontId="3" fillId="0" borderId="6" xfId="0" applyNumberFormat="1" applyFont="1" applyBorder="1" applyAlignment="1">
      <alignment horizontal="center" vertical="center" wrapText="1"/>
    </xf>
    <xf numFmtId="3" fontId="3" fillId="0" borderId="7" xfId="0" applyNumberFormat="1" applyFont="1" applyBorder="1" applyAlignment="1">
      <alignment horizontal="center" vertical="center" wrapText="1"/>
    </xf>
    <xf numFmtId="3" fontId="3" fillId="0" borderId="4" xfId="0" applyNumberFormat="1" applyFont="1" applyBorder="1" applyAlignment="1">
      <alignment horizontal="center" vertical="center" wrapText="1"/>
    </xf>
    <xf numFmtId="0" fontId="10" fillId="0" borderId="0" xfId="0" applyFont="1" applyAlignment="1">
      <alignment horizontal="left" vertical="center" wrapText="1"/>
    </xf>
    <xf numFmtId="0" fontId="8" fillId="0" borderId="0" xfId="0" applyFont="1" applyBorder="1" applyAlignment="1">
      <alignment horizontal="center" vertical="center"/>
    </xf>
    <xf numFmtId="0" fontId="2" fillId="0" borderId="0" xfId="0" applyFont="1" applyBorder="1" applyAlignment="1">
      <alignment horizontal="right" vertical="center"/>
    </xf>
    <xf numFmtId="0" fontId="2" fillId="0" borderId="20"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9" xfId="0" applyFont="1" applyBorder="1" applyAlignment="1">
      <alignment horizontal="center" vertical="center" wrapText="1"/>
    </xf>
    <xf numFmtId="3" fontId="2" fillId="0" borderId="20" xfId="0" applyNumberFormat="1" applyFont="1" applyBorder="1" applyAlignment="1">
      <alignment horizontal="center" vertical="center" wrapText="1"/>
    </xf>
    <xf numFmtId="3" fontId="2" fillId="0" borderId="9" xfId="0" applyNumberFormat="1" applyFont="1" applyBorder="1" applyAlignment="1">
      <alignment horizontal="center" vertical="center" wrapText="1"/>
    </xf>
    <xf numFmtId="3" fontId="2" fillId="0" borderId="8" xfId="0" applyNumberFormat="1" applyFont="1" applyBorder="1" applyAlignment="1">
      <alignment horizontal="center" vertical="center" wrapText="1"/>
    </xf>
    <xf numFmtId="3" fontId="2" fillId="0" borderId="3" xfId="0" applyNumberFormat="1" applyFont="1" applyBorder="1" applyAlignment="1">
      <alignment horizontal="center" vertical="center" wrapText="1"/>
    </xf>
    <xf numFmtId="0" fontId="2" fillId="0" borderId="0" xfId="0" applyFont="1" applyAlignment="1">
      <alignment horizontal="left" vertical="center"/>
    </xf>
    <xf numFmtId="0" fontId="2" fillId="0" borderId="260" xfId="0" applyFont="1" applyBorder="1" applyAlignment="1">
      <alignment horizontal="center" vertical="center" wrapText="1"/>
    </xf>
    <xf numFmtId="0" fontId="2" fillId="0" borderId="261"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8" xfId="0" applyFont="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2" fillId="0" borderId="20" xfId="0" applyNumberFormat="1" applyFont="1" applyBorder="1" applyAlignment="1">
      <alignment horizontal="left" vertical="center" wrapText="1"/>
    </xf>
    <xf numFmtId="49" fontId="2" fillId="0" borderId="9" xfId="0" applyNumberFormat="1" applyFont="1" applyBorder="1" applyAlignment="1">
      <alignment horizontal="left" vertical="center" wrapText="1"/>
    </xf>
    <xf numFmtId="49" fontId="2" fillId="0" borderId="11" xfId="0" applyNumberFormat="1" applyFont="1" applyBorder="1" applyAlignment="1">
      <alignment horizontal="left" vertical="center" wrapText="1"/>
    </xf>
    <xf numFmtId="49" fontId="2" fillId="0" borderId="10" xfId="0" applyNumberFormat="1" applyFont="1" applyBorder="1" applyAlignment="1">
      <alignment horizontal="left" vertical="center" wrapText="1"/>
    </xf>
    <xf numFmtId="49" fontId="2" fillId="0" borderId="12" xfId="0" applyNumberFormat="1" applyFont="1" applyBorder="1" applyAlignment="1">
      <alignment horizontal="left" vertical="center" wrapText="1"/>
    </xf>
    <xf numFmtId="49" fontId="2" fillId="0" borderId="5" xfId="0" applyNumberFormat="1" applyFont="1" applyBorder="1" applyAlignment="1">
      <alignment horizontal="left" vertical="center" wrapText="1"/>
    </xf>
    <xf numFmtId="49" fontId="3" fillId="0" borderId="6"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10" fillId="0" borderId="0"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2" fillId="0" borderId="6"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0" fillId="0" borderId="0" xfId="0" applyFont="1" applyAlignment="1">
      <alignment horizontal="left" vertical="top" wrapText="1"/>
    </xf>
    <xf numFmtId="0" fontId="2" fillId="0" borderId="11" xfId="0" applyFont="1" applyBorder="1" applyAlignment="1">
      <alignment horizontal="left" vertical="center" wrapText="1" indent="2"/>
    </xf>
    <xf numFmtId="0" fontId="2" fillId="0" borderId="10" xfId="0" applyFont="1" applyBorder="1" applyAlignment="1">
      <alignment horizontal="left" vertical="center" wrapText="1" indent="2"/>
    </xf>
    <xf numFmtId="0" fontId="2" fillId="0" borderId="12" xfId="0" applyFont="1" applyBorder="1" applyAlignment="1">
      <alignment horizontal="left" vertical="center" wrapText="1" indent="2"/>
    </xf>
    <xf numFmtId="0" fontId="2" fillId="0" borderId="5" xfId="0" applyFont="1" applyBorder="1" applyAlignment="1">
      <alignment horizontal="left" vertical="center" wrapText="1" indent="2"/>
    </xf>
    <xf numFmtId="0" fontId="3" fillId="0" borderId="8" xfId="0" applyFont="1" applyBorder="1" applyAlignment="1">
      <alignment horizontal="center" vertical="top"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left" vertical="center" wrapText="1"/>
    </xf>
    <xf numFmtId="0" fontId="2" fillId="0" borderId="8" xfId="0" applyFont="1" applyBorder="1" applyAlignment="1">
      <alignment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2" fillId="0" borderId="8"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0" xfId="0" applyFont="1" applyBorder="1" applyAlignment="1">
      <alignment horizontal="left" vertical="center" wrapText="1" indent="2"/>
    </xf>
    <xf numFmtId="0" fontId="2" fillId="0" borderId="7" xfId="0" applyFont="1" applyBorder="1" applyAlignment="1">
      <alignment horizontal="left" vertical="center" wrapText="1"/>
    </xf>
    <xf numFmtId="0" fontId="3" fillId="0" borderId="262" xfId="0" applyFont="1" applyBorder="1" applyAlignment="1">
      <alignment horizontal="center" vertical="center" wrapText="1"/>
    </xf>
    <xf numFmtId="3" fontId="3" fillId="0" borderId="6" xfId="0" applyNumberFormat="1" applyFont="1" applyBorder="1" applyAlignment="1">
      <alignment horizontal="left" vertical="center" wrapText="1"/>
    </xf>
    <xf numFmtId="3" fontId="3" fillId="0" borderId="7" xfId="0" applyNumberFormat="1" applyFont="1" applyBorder="1" applyAlignment="1">
      <alignment horizontal="left" vertical="center" wrapText="1"/>
    </xf>
    <xf numFmtId="3" fontId="3" fillId="0" borderId="4" xfId="0" applyNumberFormat="1" applyFont="1" applyBorder="1" applyAlignment="1">
      <alignment horizontal="left" vertical="center" wrapText="1"/>
    </xf>
    <xf numFmtId="3" fontId="2" fillId="0" borderId="12" xfId="0" applyNumberFormat="1" applyFont="1" applyBorder="1" applyAlignment="1">
      <alignment horizontal="left" vertical="center" wrapText="1" indent="2"/>
    </xf>
    <xf numFmtId="3" fontId="2" fillId="0" borderId="13" xfId="0" applyNumberFormat="1" applyFont="1" applyBorder="1" applyAlignment="1">
      <alignment horizontal="left" vertical="center" wrapText="1" indent="2"/>
    </xf>
    <xf numFmtId="3" fontId="2" fillId="0" borderId="5" xfId="0" applyNumberFormat="1" applyFont="1" applyBorder="1" applyAlignment="1">
      <alignment horizontal="left" vertical="center" wrapText="1" indent="2"/>
    </xf>
    <xf numFmtId="3" fontId="2" fillId="0" borderId="11" xfId="0" applyNumberFormat="1" applyFont="1" applyBorder="1" applyAlignment="1">
      <alignment horizontal="left" vertical="center" wrapText="1" indent="2"/>
    </xf>
    <xf numFmtId="3" fontId="2" fillId="0" borderId="0" xfId="0" applyNumberFormat="1" applyFont="1" applyBorder="1" applyAlignment="1">
      <alignment horizontal="left" vertical="center" wrapText="1" indent="2"/>
    </xf>
    <xf numFmtId="3" fontId="2" fillId="0" borderId="10" xfId="0" applyNumberFormat="1" applyFont="1" applyBorder="1" applyAlignment="1">
      <alignment horizontal="left" vertical="center" wrapText="1" indent="2"/>
    </xf>
    <xf numFmtId="3" fontId="2" fillId="0" borderId="6" xfId="0" applyNumberFormat="1" applyFont="1" applyBorder="1" applyAlignment="1">
      <alignment horizontal="left" vertical="center" wrapText="1" indent="1"/>
    </xf>
    <xf numFmtId="3" fontId="2" fillId="0" borderId="7" xfId="0" applyNumberFormat="1" applyFont="1" applyBorder="1" applyAlignment="1">
      <alignment horizontal="left" vertical="center" wrapText="1" indent="1"/>
    </xf>
    <xf numFmtId="3" fontId="2" fillId="0" borderId="4" xfId="0" applyNumberFormat="1" applyFont="1" applyBorder="1" applyAlignment="1">
      <alignment horizontal="left" vertical="center" wrapText="1" indent="1"/>
    </xf>
    <xf numFmtId="3" fontId="2" fillId="0" borderId="20" xfId="0" applyNumberFormat="1" applyFont="1" applyBorder="1" applyAlignment="1">
      <alignment horizontal="left" vertical="center" wrapText="1" indent="2"/>
    </xf>
    <xf numFmtId="3" fontId="2" fillId="0" borderId="22" xfId="0" applyNumberFormat="1" applyFont="1" applyBorder="1" applyAlignment="1">
      <alignment horizontal="left" vertical="center" wrapText="1" indent="2"/>
    </xf>
    <xf numFmtId="3" fontId="2" fillId="0" borderId="9" xfId="0" applyNumberFormat="1" applyFont="1" applyBorder="1" applyAlignment="1">
      <alignment horizontal="left" vertical="center" wrapText="1" indent="2"/>
    </xf>
    <xf numFmtId="3" fontId="3" fillId="0" borderId="20" xfId="0" applyNumberFormat="1" applyFont="1" applyBorder="1" applyAlignment="1">
      <alignment horizontal="center" vertical="center" wrapText="1"/>
    </xf>
    <xf numFmtId="3" fontId="3" fillId="0" borderId="22" xfId="0" applyNumberFormat="1" applyFont="1" applyBorder="1" applyAlignment="1">
      <alignment horizontal="center" vertical="center" wrapText="1"/>
    </xf>
    <xf numFmtId="3" fontId="3" fillId="0" borderId="9" xfId="0" applyNumberFormat="1" applyFont="1" applyBorder="1" applyAlignment="1">
      <alignment horizontal="center" vertical="center" wrapText="1"/>
    </xf>
    <xf numFmtId="3" fontId="3" fillId="0" borderId="12" xfId="0" applyNumberFormat="1" applyFont="1" applyBorder="1" applyAlignment="1">
      <alignment horizontal="center" vertical="center" wrapText="1"/>
    </xf>
    <xf numFmtId="3" fontId="3" fillId="0" borderId="13" xfId="0" applyNumberFormat="1" applyFont="1" applyBorder="1" applyAlignment="1">
      <alignment horizontal="center" vertical="center" wrapText="1"/>
    </xf>
    <xf numFmtId="3" fontId="3" fillId="0" borderId="5" xfId="0" applyNumberFormat="1" applyFont="1" applyBorder="1" applyAlignment="1">
      <alignment horizontal="center" vertical="center" wrapText="1"/>
    </xf>
    <xf numFmtId="3" fontId="10" fillId="0" borderId="0" xfId="0" applyNumberFormat="1" applyFont="1" applyAlignment="1">
      <alignment horizontal="left" vertical="center" wrapText="1"/>
    </xf>
    <xf numFmtId="3" fontId="10" fillId="0" borderId="0" xfId="0" applyNumberFormat="1" applyFont="1" applyAlignment="1">
      <alignment horizontal="left" vertical="center"/>
    </xf>
    <xf numFmtId="3" fontId="3" fillId="0" borderId="13" xfId="0" applyNumberFormat="1" applyFont="1" applyBorder="1" applyAlignment="1">
      <alignment horizontal="center" vertical="center"/>
    </xf>
    <xf numFmtId="3" fontId="2" fillId="0" borderId="11" xfId="0" applyNumberFormat="1" applyFont="1" applyBorder="1" applyAlignment="1">
      <alignment horizontal="center" vertical="center" wrapText="1"/>
    </xf>
    <xf numFmtId="3" fontId="2" fillId="0" borderId="10" xfId="0" applyNumberFormat="1" applyFont="1" applyBorder="1" applyAlignment="1">
      <alignment horizontal="center" vertical="center" wrapText="1"/>
    </xf>
    <xf numFmtId="0" fontId="2" fillId="0" borderId="11" xfId="0" applyFont="1" applyBorder="1" applyAlignment="1">
      <alignment vertical="center" wrapText="1"/>
    </xf>
    <xf numFmtId="0" fontId="2" fillId="0" borderId="10" xfId="0" applyFont="1" applyBorder="1" applyAlignment="1">
      <alignment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2" fillId="0" borderId="51" xfId="0" applyFont="1" applyBorder="1" applyAlignment="1">
      <alignment horizontal="center" vertical="center" wrapText="1"/>
    </xf>
    <xf numFmtId="0" fontId="22" fillId="0" borderId="263" xfId="0" applyFont="1" applyBorder="1" applyAlignment="1">
      <alignment horizontal="center" vertical="center" wrapText="1"/>
    </xf>
    <xf numFmtId="0" fontId="22" fillId="0" borderId="229" xfId="0" applyFont="1" applyBorder="1" applyAlignment="1">
      <alignment horizontal="center" vertical="center" wrapText="1"/>
    </xf>
    <xf numFmtId="0" fontId="22" fillId="0" borderId="230" xfId="0" applyFont="1" applyBorder="1" applyAlignment="1">
      <alignment horizontal="center" vertical="center" wrapText="1"/>
    </xf>
    <xf numFmtId="3" fontId="23" fillId="0" borderId="264" xfId="0" applyNumberFormat="1" applyFont="1" applyBorder="1" applyAlignment="1">
      <alignment horizontal="center" vertical="center" wrapText="1"/>
    </xf>
    <xf numFmtId="3" fontId="23" fillId="0" borderId="265" xfId="0" applyNumberFormat="1" applyFont="1" applyBorder="1" applyAlignment="1">
      <alignment horizontal="center" vertical="center" wrapText="1"/>
    </xf>
    <xf numFmtId="3" fontId="23" fillId="0" borderId="266" xfId="0" applyNumberFormat="1" applyFont="1" applyBorder="1" applyAlignment="1">
      <alignment horizontal="center" vertical="center" wrapText="1"/>
    </xf>
    <xf numFmtId="3" fontId="23" fillId="0" borderId="267" xfId="0" applyNumberFormat="1" applyFont="1" applyBorder="1" applyAlignment="1">
      <alignment horizontal="center" vertical="center" wrapText="1"/>
    </xf>
    <xf numFmtId="3" fontId="23" fillId="0" borderId="268" xfId="0" applyNumberFormat="1" applyFont="1" applyBorder="1" applyAlignment="1">
      <alignment horizontal="center" vertical="center" wrapText="1"/>
    </xf>
    <xf numFmtId="0" fontId="24" fillId="0" borderId="206" xfId="0" applyFont="1" applyBorder="1" applyAlignment="1">
      <alignment horizontal="left" vertical="center" wrapText="1"/>
    </xf>
    <xf numFmtId="0" fontId="24" fillId="0" borderId="81" xfId="0" applyFont="1" applyBorder="1" applyAlignment="1">
      <alignment horizontal="left" vertical="center" wrapText="1"/>
    </xf>
    <xf numFmtId="0" fontId="22" fillId="3" borderId="202" xfId="0" applyFont="1" applyFill="1" applyBorder="1" applyAlignment="1">
      <alignment horizontal="left" vertical="center" wrapText="1"/>
    </xf>
    <xf numFmtId="0" fontId="22" fillId="3" borderId="203" xfId="0" applyFont="1" applyFill="1" applyBorder="1" applyAlignment="1">
      <alignment horizontal="left" vertical="center" wrapText="1"/>
    </xf>
    <xf numFmtId="0" fontId="22" fillId="0" borderId="206" xfId="0" applyFont="1" applyBorder="1" applyAlignment="1">
      <alignment horizontal="left" vertical="center" wrapText="1"/>
    </xf>
    <xf numFmtId="0" fontId="22" fillId="0" borderId="81" xfId="0" applyFont="1" applyBorder="1" applyAlignment="1">
      <alignment horizontal="left" vertical="center" wrapText="1"/>
    </xf>
    <xf numFmtId="0" fontId="24" fillId="0" borderId="269" xfId="0" applyFont="1" applyBorder="1" applyAlignment="1">
      <alignment horizontal="left" vertical="center" wrapText="1"/>
    </xf>
    <xf numFmtId="0" fontId="24" fillId="0" borderId="270" xfId="0" applyFont="1" applyBorder="1" applyAlignment="1">
      <alignment horizontal="left" vertical="center" wrapText="1"/>
    </xf>
    <xf numFmtId="0" fontId="24" fillId="0" borderId="271" xfId="0" applyFont="1" applyBorder="1" applyAlignment="1">
      <alignment horizontal="left" vertical="center" wrapText="1"/>
    </xf>
    <xf numFmtId="0" fontId="24" fillId="0" borderId="77" xfId="0" applyFont="1" applyBorder="1" applyAlignment="1">
      <alignment horizontal="left" vertical="center" wrapText="1"/>
    </xf>
    <xf numFmtId="0" fontId="22" fillId="0" borderId="209" xfId="0" applyFont="1" applyBorder="1" applyAlignment="1">
      <alignment horizontal="left" vertical="center" wrapText="1"/>
    </xf>
    <xf numFmtId="0" fontId="22" fillId="0" borderId="210" xfId="0" applyFont="1" applyBorder="1" applyAlignment="1">
      <alignment horizontal="left" vertical="center" wrapText="1"/>
    </xf>
    <xf numFmtId="0" fontId="24" fillId="0" borderId="211" xfId="0" applyFont="1" applyBorder="1" applyAlignment="1">
      <alignment horizontal="left" vertical="center" wrapText="1"/>
    </xf>
    <xf numFmtId="0" fontId="24" fillId="0" borderId="212" xfId="0" applyFont="1" applyBorder="1" applyAlignment="1">
      <alignment horizontal="left" vertical="center" wrapText="1"/>
    </xf>
    <xf numFmtId="0" fontId="22" fillId="0" borderId="215" xfId="0" applyFont="1" applyBorder="1" applyAlignment="1">
      <alignment horizontal="left" vertical="center" wrapText="1"/>
    </xf>
    <xf numFmtId="0" fontId="22" fillId="0" borderId="99" xfId="0" applyFont="1" applyBorder="1" applyAlignment="1">
      <alignment horizontal="left" vertical="center" wrapText="1"/>
    </xf>
    <xf numFmtId="0" fontId="22" fillId="0" borderId="28" xfId="0" applyFont="1" applyBorder="1" applyAlignment="1">
      <alignment horizontal="center" vertical="center" wrapText="1"/>
    </xf>
    <xf numFmtId="0" fontId="22" fillId="0" borderId="217" xfId="0" applyFont="1" applyBorder="1" applyAlignment="1">
      <alignment horizontal="center" vertical="center" wrapText="1"/>
    </xf>
    <xf numFmtId="0" fontId="22" fillId="0" borderId="218" xfId="0" applyFont="1" applyBorder="1" applyAlignment="1">
      <alignment horizontal="center" vertical="center" wrapText="1"/>
    </xf>
    <xf numFmtId="0" fontId="22" fillId="0" borderId="219" xfId="0" applyFont="1" applyBorder="1" applyAlignment="1">
      <alignment horizontal="center" vertical="center" wrapText="1"/>
    </xf>
    <xf numFmtId="0" fontId="22" fillId="0" borderId="220" xfId="0" applyFont="1" applyBorder="1" applyAlignment="1">
      <alignment horizontal="left" vertical="center" wrapText="1"/>
    </xf>
    <xf numFmtId="0" fontId="22" fillId="0" borderId="221" xfId="0" applyFont="1" applyBorder="1" applyAlignment="1">
      <alignment horizontal="left" vertical="center" wrapText="1"/>
    </xf>
    <xf numFmtId="0" fontId="24" fillId="0" borderId="222" xfId="0" applyFont="1" applyBorder="1" applyAlignment="1">
      <alignment horizontal="left" vertical="center" wrapText="1"/>
    </xf>
    <xf numFmtId="0" fontId="24" fillId="0" borderId="35" xfId="0" applyFont="1" applyBorder="1" applyAlignment="1">
      <alignment horizontal="left" vertical="center" wrapText="1"/>
    </xf>
    <xf numFmtId="0" fontId="22" fillId="0" borderId="227" xfId="0" applyFont="1" applyBorder="1" applyAlignment="1">
      <alignment horizontal="center" vertical="center" wrapText="1"/>
    </xf>
    <xf numFmtId="0" fontId="22" fillId="0" borderId="228" xfId="0" applyFont="1" applyBorder="1" applyAlignment="1">
      <alignment horizontal="center" vertical="center" wrapText="1"/>
    </xf>
    <xf numFmtId="3" fontId="24" fillId="0" borderId="272" xfId="0" applyNumberFormat="1" applyFont="1" applyBorder="1" applyAlignment="1">
      <alignment horizontal="center" vertical="center" wrapText="1"/>
    </xf>
    <xf numFmtId="3" fontId="24" fillId="0" borderId="273" xfId="0" applyNumberFormat="1" applyFont="1" applyBorder="1" applyAlignment="1">
      <alignment horizontal="center" vertical="center" wrapText="1"/>
    </xf>
    <xf numFmtId="0" fontId="4" fillId="0" borderId="59" xfId="0" applyFont="1" applyBorder="1" applyAlignment="1">
      <alignment horizontal="center" vertical="center"/>
    </xf>
    <xf numFmtId="0" fontId="22" fillId="0" borderId="274" xfId="0" applyFont="1" applyBorder="1" applyAlignment="1">
      <alignment horizontal="center" vertical="center" wrapText="1"/>
    </xf>
    <xf numFmtId="0" fontId="22" fillId="0" borderId="275" xfId="0" applyFont="1" applyBorder="1" applyAlignment="1">
      <alignment horizontal="center" vertical="center" wrapText="1"/>
    </xf>
    <xf numFmtId="3" fontId="24" fillId="0" borderId="276" xfId="0" applyNumberFormat="1" applyFont="1" applyBorder="1" applyAlignment="1">
      <alignment horizontal="center" vertical="center" wrapText="1"/>
    </xf>
    <xf numFmtId="0" fontId="23" fillId="0" borderId="93" xfId="0" applyFont="1" applyBorder="1" applyAlignment="1">
      <alignment horizontal="center" vertical="center" wrapText="1"/>
    </xf>
    <xf numFmtId="0" fontId="23" fillId="0" borderId="277" xfId="0" applyFont="1" applyBorder="1" applyAlignment="1">
      <alignment horizontal="center" vertical="center" wrapText="1"/>
    </xf>
    <xf numFmtId="0" fontId="4" fillId="0" borderId="278" xfId="0" applyFont="1" applyBorder="1" applyAlignment="1">
      <alignment horizontal="center" vertical="center"/>
    </xf>
    <xf numFmtId="0" fontId="24" fillId="0" borderId="51"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279" xfId="0" applyFont="1" applyBorder="1" applyAlignment="1">
      <alignment vertical="center" wrapText="1"/>
    </xf>
    <xf numFmtId="0" fontId="24" fillId="0" borderId="96" xfId="0" applyFont="1" applyBorder="1" applyAlignment="1">
      <alignment vertical="center" wrapText="1"/>
    </xf>
    <xf numFmtId="3" fontId="24" fillId="0" borderId="169" xfId="0" applyNumberFormat="1" applyFont="1" applyBorder="1" applyAlignment="1">
      <alignment horizontal="center" vertical="center" wrapText="1"/>
    </xf>
    <xf numFmtId="3" fontId="24" fillId="0" borderId="166" xfId="0" applyNumberFormat="1" applyFont="1" applyBorder="1" applyAlignment="1">
      <alignment horizontal="center" vertical="center" wrapText="1"/>
    </xf>
    <xf numFmtId="0" fontId="27" fillId="0" borderId="59" xfId="0" applyFont="1" applyBorder="1" applyAlignment="1">
      <alignment horizontal="center" vertical="center"/>
    </xf>
    <xf numFmtId="3" fontId="23" fillId="0" borderId="162" xfId="0" applyNumberFormat="1" applyFont="1" applyBorder="1" applyAlignment="1">
      <alignment horizontal="center" vertical="center" wrapText="1"/>
    </xf>
    <xf numFmtId="3" fontId="23" fillId="0" borderId="280" xfId="0" applyNumberFormat="1" applyFont="1" applyBorder="1" applyAlignment="1">
      <alignment horizontal="center" vertical="center" wrapText="1"/>
    </xf>
    <xf numFmtId="3" fontId="24" fillId="0" borderId="176" xfId="0" applyNumberFormat="1" applyFont="1" applyBorder="1" applyAlignment="1">
      <alignment horizontal="center" vertical="center" wrapText="1"/>
    </xf>
    <xf numFmtId="3" fontId="24" fillId="0" borderId="168" xfId="0" applyNumberFormat="1" applyFont="1" applyBorder="1" applyAlignment="1">
      <alignment horizontal="center" vertical="center" wrapText="1"/>
    </xf>
    <xf numFmtId="3" fontId="23" fillId="0" borderId="281" xfId="0" applyNumberFormat="1" applyFont="1" applyBorder="1" applyAlignment="1">
      <alignment horizontal="center" vertical="center" wrapText="1"/>
    </xf>
    <xf numFmtId="3" fontId="23" fillId="0" borderId="282" xfId="0" applyNumberFormat="1" applyFont="1" applyBorder="1" applyAlignment="1">
      <alignment horizontal="center" vertical="center" wrapText="1"/>
    </xf>
    <xf numFmtId="3" fontId="23" fillId="0" borderId="157" xfId="0" applyNumberFormat="1" applyFont="1" applyBorder="1" applyAlignment="1">
      <alignment horizontal="center" vertical="center" wrapText="1"/>
    </xf>
    <xf numFmtId="3" fontId="23" fillId="0" borderId="283" xfId="0" applyNumberFormat="1" applyFont="1" applyBorder="1" applyAlignment="1">
      <alignment horizontal="center" vertical="center" wrapText="1"/>
    </xf>
    <xf numFmtId="3" fontId="23" fillId="0" borderId="284" xfId="0" applyNumberFormat="1" applyFont="1" applyBorder="1" applyAlignment="1">
      <alignment horizontal="center" vertical="center" wrapText="1"/>
    </xf>
    <xf numFmtId="3" fontId="23" fillId="0" borderId="285" xfId="0" applyNumberFormat="1" applyFont="1" applyBorder="1" applyAlignment="1">
      <alignment horizontal="center" vertical="center" wrapText="1"/>
    </xf>
    <xf numFmtId="0" fontId="23" fillId="0" borderId="64" xfId="0" applyFont="1" applyBorder="1" applyAlignment="1">
      <alignment horizontal="center" vertical="center" wrapText="1"/>
    </xf>
    <xf numFmtId="0" fontId="23" fillId="0" borderId="286"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9"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4" xfId="0" applyFont="1" applyBorder="1" applyAlignment="1">
      <alignment horizontal="center" vertical="center" wrapText="1"/>
    </xf>
    <xf numFmtId="0" fontId="8" fillId="4" borderId="0" xfId="0" applyFont="1" applyFill="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4" xfId="0" applyFont="1" applyBorder="1" applyAlignment="1">
      <alignment horizontal="center" vertical="center"/>
    </xf>
    <xf numFmtId="0" fontId="4" fillId="0" borderId="8" xfId="2" applyFont="1" applyBorder="1" applyAlignment="1">
      <alignment horizontal="center" vertical="center" wrapText="1"/>
    </xf>
    <xf numFmtId="0" fontId="4" fillId="0" borderId="3" xfId="2" applyFont="1" applyBorder="1" applyAlignment="1">
      <alignment horizontal="center" vertical="center" wrapText="1"/>
    </xf>
    <xf numFmtId="165" fontId="44" fillId="4" borderId="6" xfId="0" applyNumberFormat="1" applyFont="1" applyFill="1" applyBorder="1" applyAlignment="1">
      <alignment horizontal="center" vertical="center" wrapText="1"/>
    </xf>
    <xf numFmtId="165" fontId="44" fillId="4" borderId="7" xfId="0" applyNumberFormat="1" applyFont="1" applyFill="1" applyBorder="1" applyAlignment="1">
      <alignment horizontal="center" vertical="center" wrapText="1"/>
    </xf>
    <xf numFmtId="165" fontId="44" fillId="4" borderId="4" xfId="0" applyNumberFormat="1" applyFont="1" applyFill="1" applyBorder="1" applyAlignment="1">
      <alignment horizontal="center" vertical="center" wrapText="1"/>
    </xf>
    <xf numFmtId="165" fontId="54" fillId="14" borderId="0" xfId="3" applyNumberFormat="1" applyFont="1" applyFill="1" applyBorder="1" applyAlignment="1">
      <alignment horizontal="left" vertical="center" wrapText="1"/>
    </xf>
    <xf numFmtId="165" fontId="44" fillId="4" borderId="1" xfId="0" applyNumberFormat="1" applyFont="1" applyFill="1" applyBorder="1" applyAlignment="1">
      <alignment horizontal="center" vertical="center" wrapText="1"/>
    </xf>
    <xf numFmtId="3" fontId="2" fillId="0" borderId="7" xfId="0" applyNumberFormat="1" applyFont="1" applyBorder="1" applyAlignment="1">
      <alignment horizontal="center" vertical="center" wrapText="1"/>
    </xf>
    <xf numFmtId="49" fontId="3" fillId="0" borderId="20" xfId="0" applyNumberFormat="1" applyFont="1" applyBorder="1" applyAlignment="1">
      <alignment horizontal="center" vertical="center" wrapText="1"/>
    </xf>
    <xf numFmtId="49" fontId="3" fillId="0" borderId="9"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3" fillId="0" borderId="0" xfId="0" applyNumberFormat="1" applyFont="1" applyAlignment="1">
      <alignment horizontal="center" vertical="center"/>
    </xf>
    <xf numFmtId="49" fontId="3" fillId="0" borderId="8"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49" fontId="3" fillId="0" borderId="8"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49" fontId="3" fillId="0" borderId="287" xfId="0" applyNumberFormat="1" applyFont="1" applyBorder="1" applyAlignment="1">
      <alignment horizontal="center" vertical="center" wrapText="1"/>
    </xf>
    <xf numFmtId="0" fontId="6" fillId="0" borderId="289" xfId="0" applyFont="1" applyBorder="1" applyAlignment="1">
      <alignment vertical="center" wrapText="1"/>
    </xf>
    <xf numFmtId="0" fontId="6" fillId="0" borderId="288" xfId="0" applyFont="1" applyBorder="1" applyAlignment="1">
      <alignment vertical="center" wrapText="1"/>
    </xf>
    <xf numFmtId="0" fontId="6" fillId="0" borderId="95" xfId="0" applyFont="1" applyBorder="1" applyAlignment="1">
      <alignment vertical="center" wrapText="1"/>
    </xf>
    <xf numFmtId="0" fontId="52" fillId="0" borderId="289" xfId="0" applyFont="1" applyBorder="1" applyAlignment="1">
      <alignment horizontal="justify" vertical="center" wrapText="1"/>
    </xf>
    <xf numFmtId="0" fontId="52" fillId="0" borderId="95" xfId="0" applyFont="1" applyBorder="1" applyAlignment="1">
      <alignment horizontal="justify" vertical="center" wrapText="1"/>
    </xf>
    <xf numFmtId="0" fontId="52" fillId="0" borderId="288" xfId="0" applyFont="1" applyBorder="1" applyAlignment="1">
      <alignment horizontal="justify" vertical="center" wrapText="1"/>
    </xf>
    <xf numFmtId="0" fontId="6" fillId="0" borderId="289" xfId="0" applyFont="1" applyBorder="1" applyAlignment="1">
      <alignment horizontal="justify" vertical="center" wrapText="1"/>
    </xf>
    <xf numFmtId="0" fontId="6" fillId="0" borderId="288" xfId="0" applyFont="1" applyBorder="1" applyAlignment="1">
      <alignment horizontal="justify" vertical="center" wrapText="1"/>
    </xf>
    <xf numFmtId="0" fontId="6" fillId="0" borderId="173" xfId="0" applyFont="1" applyBorder="1" applyAlignment="1">
      <alignment horizontal="justify" vertical="center" wrapText="1"/>
    </xf>
    <xf numFmtId="0" fontId="6" fillId="0" borderId="123" xfId="0" applyFont="1" applyBorder="1" applyAlignment="1">
      <alignment horizontal="justify" vertical="center" wrapText="1"/>
    </xf>
    <xf numFmtId="0" fontId="6" fillId="0" borderId="124" xfId="0" applyFont="1" applyBorder="1" applyAlignment="1">
      <alignment horizontal="justify" vertical="center" wrapText="1"/>
    </xf>
    <xf numFmtId="0" fontId="4" fillId="0" borderId="173" xfId="0" applyFont="1" applyBorder="1" applyAlignment="1">
      <alignment horizontal="justify" vertical="center" wrapText="1"/>
    </xf>
    <xf numFmtId="0" fontId="4" fillId="0" borderId="124" xfId="0" applyFont="1" applyBorder="1" applyAlignment="1">
      <alignment horizontal="justify" vertical="center" wrapText="1"/>
    </xf>
    <xf numFmtId="0" fontId="4" fillId="0" borderId="289" xfId="0" applyFont="1" applyBorder="1" applyAlignment="1">
      <alignment horizontal="justify" vertical="center" wrapText="1"/>
    </xf>
    <xf numFmtId="0" fontId="4" fillId="0" borderId="95" xfId="0" applyFont="1" applyBorder="1" applyAlignment="1">
      <alignment horizontal="justify" vertical="center" wrapText="1"/>
    </xf>
    <xf numFmtId="0" fontId="4" fillId="0" borderId="288" xfId="0" applyFont="1" applyBorder="1" applyAlignment="1">
      <alignment horizontal="justify" vertical="center" wrapText="1"/>
    </xf>
  </cellXfs>
  <cellStyles count="5">
    <cellStyle name="Lien hypertexte" xfId="1" builtinId="8"/>
    <cellStyle name="Normal" xfId="0" builtinId="0"/>
    <cellStyle name="Normal 2" xfId="2"/>
    <cellStyle name="Normal 3" xfId="3"/>
    <cellStyle name="Pourcentage" xfId="4" builtinId="5"/>
  </cellStyles>
  <dxfs count="0"/>
  <tableStyles count="0" defaultTableStyle="TableStyleMedium9" defaultPivotStyle="PivotStyleLight16"/>
  <colors>
    <mruColors>
      <color rgb="FF33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externalLink" Target="externalLinks/externalLink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twoCellAnchor>
    <xdr:from>
      <xdr:col>4</xdr:col>
      <xdr:colOff>76200</xdr:colOff>
      <xdr:row>48</xdr:row>
      <xdr:rowOff>0</xdr:rowOff>
    </xdr:from>
    <xdr:to>
      <xdr:col>6</xdr:col>
      <xdr:colOff>76200</xdr:colOff>
      <xdr:row>48</xdr:row>
      <xdr:rowOff>0</xdr:rowOff>
    </xdr:to>
    <xdr:sp macro="" textlink="">
      <xdr:nvSpPr>
        <xdr:cNvPr id="4100" name="Text Box 1028"/>
        <xdr:cNvSpPr txBox="1">
          <a:spLocks noChangeArrowheads="1"/>
        </xdr:cNvSpPr>
      </xdr:nvSpPr>
      <xdr:spPr bwMode="auto">
        <a:xfrm>
          <a:off x="4914900" y="11858625"/>
          <a:ext cx="13716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ar-MA" sz="1800" b="1" i="0" strike="noStrike">
              <a:solidFill>
                <a:srgbClr val="000000"/>
              </a:solidFill>
              <a:cs typeface="Simplified Arabic"/>
            </a:rPr>
            <a:t>الملحق 7</a:t>
          </a:r>
          <a:endParaRPr lang="ar-MA" sz="1000" b="0" i="0" strike="noStrike">
            <a:solidFill>
              <a:srgbClr val="000000"/>
            </a:solidFill>
            <a:latin typeface="Times New Roman"/>
            <a:cs typeface="Times New Roman"/>
          </a:endParaRPr>
        </a:p>
        <a:p>
          <a:pPr algn="l" rtl="0">
            <a:defRPr sz="1000"/>
          </a:pPr>
          <a:r>
            <a:rPr lang="ar-MA" sz="1000" b="0" i="0" strike="noStrike">
              <a:solidFill>
                <a:srgbClr val="000000"/>
              </a:solidFill>
              <a:latin typeface="Times New Roman"/>
              <a:cs typeface="Times New Roman"/>
            </a:rPr>
            <a:t> </a:t>
          </a:r>
        </a:p>
      </xdr:txBody>
    </xdr:sp>
    <xdr:clientData/>
  </xdr:twoCellAnchor>
  <xdr:twoCellAnchor>
    <xdr:from>
      <xdr:col>7</xdr:col>
      <xdr:colOff>0</xdr:colOff>
      <xdr:row>3</xdr:row>
      <xdr:rowOff>19050</xdr:rowOff>
    </xdr:from>
    <xdr:to>
      <xdr:col>7</xdr:col>
      <xdr:colOff>0</xdr:colOff>
      <xdr:row>5</xdr:row>
      <xdr:rowOff>38100</xdr:rowOff>
    </xdr:to>
    <xdr:sp macro="" textlink="">
      <xdr:nvSpPr>
        <xdr:cNvPr id="4101" name="Text Box 1029"/>
        <xdr:cNvSpPr txBox="1">
          <a:spLocks noChangeArrowheads="1"/>
        </xdr:cNvSpPr>
      </xdr:nvSpPr>
      <xdr:spPr bwMode="auto">
        <a:xfrm>
          <a:off x="7048500" y="619125"/>
          <a:ext cx="0" cy="34290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fr-FR" sz="1400" b="1" i="0" strike="noStrike">
              <a:solidFill>
                <a:srgbClr val="000000"/>
              </a:solidFill>
              <a:latin typeface="Times New Roman"/>
              <a:cs typeface="Times New Roman"/>
            </a:rPr>
            <a:t>ANNEXE 7</a:t>
          </a:r>
        </a:p>
      </xdr:txBody>
    </xdr:sp>
    <xdr:clientData/>
  </xdr:twoCellAnchor>
  <xdr:twoCellAnchor>
    <xdr:from>
      <xdr:col>7</xdr:col>
      <xdr:colOff>0</xdr:colOff>
      <xdr:row>2</xdr:row>
      <xdr:rowOff>152400</xdr:rowOff>
    </xdr:from>
    <xdr:to>
      <xdr:col>7</xdr:col>
      <xdr:colOff>0</xdr:colOff>
      <xdr:row>5</xdr:row>
      <xdr:rowOff>9525</xdr:rowOff>
    </xdr:to>
    <xdr:sp macro="" textlink="">
      <xdr:nvSpPr>
        <xdr:cNvPr id="4102" name="Text Box 1030"/>
        <xdr:cNvSpPr txBox="1">
          <a:spLocks noChangeArrowheads="1"/>
        </xdr:cNvSpPr>
      </xdr:nvSpPr>
      <xdr:spPr bwMode="auto">
        <a:xfrm>
          <a:off x="7048500" y="590550"/>
          <a:ext cx="0" cy="34290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ar-MA" sz="1800" b="1" i="0" strike="noStrike">
              <a:solidFill>
                <a:srgbClr val="000000"/>
              </a:solidFill>
              <a:cs typeface="Simplified Arabic"/>
            </a:rPr>
            <a:t>الملحق 7</a:t>
          </a:r>
          <a:endParaRPr lang="ar-MA" sz="1000" b="0" i="0" strike="noStrike">
            <a:solidFill>
              <a:srgbClr val="000000"/>
            </a:solidFill>
            <a:latin typeface="Times New Roman"/>
            <a:cs typeface="Times New Roman"/>
          </a:endParaRPr>
        </a:p>
        <a:p>
          <a:pPr algn="l" rtl="0">
            <a:defRPr sz="1000"/>
          </a:pPr>
          <a:r>
            <a:rPr lang="ar-MA" sz="1000" b="0" i="0" strike="noStrike">
              <a:solidFill>
                <a:srgbClr val="000000"/>
              </a:solidFill>
              <a:latin typeface="Times New Roman"/>
              <a:cs typeface="Times New Roman"/>
            </a:rPr>
            <a:t> </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72810"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72812"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72811"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73834"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73836"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73835"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100563"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100568"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100564"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43</xdr:row>
      <xdr:rowOff>0</xdr:rowOff>
    </xdr:from>
    <xdr:to>
      <xdr:col>5</xdr:col>
      <xdr:colOff>571500</xdr:colOff>
      <xdr:row>44</xdr:row>
      <xdr:rowOff>0</xdr:rowOff>
    </xdr:to>
    <xdr:grpSp>
      <xdr:nvGrpSpPr>
        <xdr:cNvPr id="100565" name="Group 4"/>
        <xdr:cNvGrpSpPr>
          <a:grpSpLocks noRot="1" noChangeAspect="1" noMove="1" noResize="1"/>
        </xdr:cNvGrpSpPr>
      </xdr:nvGrpSpPr>
      <xdr:grpSpPr bwMode="auto">
        <a:xfrm>
          <a:off x="6908800" y="9050867"/>
          <a:ext cx="609600" cy="304800"/>
          <a:chOff x="4667" y="1620"/>
          <a:chExt cx="7200" cy="4320"/>
        </a:xfrm>
      </xdr:grpSpPr>
      <xdr:sp macro="" textlink="">
        <xdr:nvSpPr>
          <xdr:cNvPr id="100567" name="AutoShape 5"/>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100566" name="AutoShape 6"/>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74858"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74860"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74859"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75882"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75884"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75883"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76906"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76908"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76907"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101587"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101592"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101588"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43</xdr:row>
      <xdr:rowOff>0</xdr:rowOff>
    </xdr:from>
    <xdr:to>
      <xdr:col>5</xdr:col>
      <xdr:colOff>571500</xdr:colOff>
      <xdr:row>44</xdr:row>
      <xdr:rowOff>0</xdr:rowOff>
    </xdr:to>
    <xdr:grpSp>
      <xdr:nvGrpSpPr>
        <xdr:cNvPr id="101589" name="Group 4"/>
        <xdr:cNvGrpSpPr>
          <a:grpSpLocks noRot="1" noChangeAspect="1" noMove="1" noResize="1"/>
        </xdr:cNvGrpSpPr>
      </xdr:nvGrpSpPr>
      <xdr:grpSpPr bwMode="auto">
        <a:xfrm>
          <a:off x="6908800" y="9050867"/>
          <a:ext cx="609600" cy="304800"/>
          <a:chOff x="4667" y="1620"/>
          <a:chExt cx="7200" cy="4320"/>
        </a:xfrm>
      </xdr:grpSpPr>
      <xdr:sp macro="" textlink="">
        <xdr:nvSpPr>
          <xdr:cNvPr id="101591" name="AutoShape 5"/>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101590" name="AutoShape 6"/>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77930"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77932"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77931"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78954"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78956"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78955"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79978"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79980"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79979"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304800</xdr:colOff>
      <xdr:row>0</xdr:row>
      <xdr:rowOff>0</xdr:rowOff>
    </xdr:from>
    <xdr:to>
      <xdr:col>13</xdr:col>
      <xdr:colOff>152400</xdr:colOff>
      <xdr:row>1</xdr:row>
      <xdr:rowOff>57150</xdr:rowOff>
    </xdr:to>
    <xdr:sp macro="" textlink="">
      <xdr:nvSpPr>
        <xdr:cNvPr id="22530" name="Text Box 2"/>
        <xdr:cNvSpPr txBox="1">
          <a:spLocks noChangeArrowheads="1"/>
        </xdr:cNvSpPr>
      </xdr:nvSpPr>
      <xdr:spPr bwMode="auto">
        <a:xfrm>
          <a:off x="10639425" y="0"/>
          <a:ext cx="1371600" cy="523875"/>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lnSpc>
              <a:spcPts val="2700"/>
            </a:lnSpc>
            <a:defRPr sz="1000"/>
          </a:pPr>
          <a:r>
            <a:rPr lang="ar-MA" sz="1800" b="1" i="0" strike="noStrike">
              <a:solidFill>
                <a:srgbClr val="000000"/>
              </a:solidFill>
              <a:cs typeface="Simplified Arabic"/>
            </a:rPr>
            <a:t>الملحق 13</a:t>
          </a:r>
          <a:endParaRPr lang="ar-MA" sz="1000" b="0" i="0" strike="noStrike">
            <a:solidFill>
              <a:srgbClr val="000000"/>
            </a:solidFill>
            <a:latin typeface="Times New Roman"/>
            <a:cs typeface="Times New Roman"/>
          </a:endParaRPr>
        </a:p>
        <a:p>
          <a:pPr algn="l" rtl="0">
            <a:lnSpc>
              <a:spcPts val="900"/>
            </a:lnSpc>
            <a:defRPr sz="1000"/>
          </a:pPr>
          <a:r>
            <a:rPr lang="ar-MA" sz="1000" b="0" i="0" strike="noStrike">
              <a:solidFill>
                <a:srgbClr val="000000"/>
              </a:solidFill>
              <a:latin typeface="Times New Roman"/>
              <a:cs typeface="Times New Roman"/>
            </a:rPr>
            <a:t> </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81002"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81004"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81003"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82026"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82028"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82027"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83050"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83052"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83051"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3.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102506"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102508"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102507"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4.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84074"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84076"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84075"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5.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87146"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87148"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87147"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6.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88170"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88172"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88171"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7.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89194"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89196"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89195"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8.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103530"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103532"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103531"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9.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90218"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90220"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90219"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66771"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66776"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66772"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43</xdr:row>
      <xdr:rowOff>0</xdr:rowOff>
    </xdr:from>
    <xdr:to>
      <xdr:col>5</xdr:col>
      <xdr:colOff>571500</xdr:colOff>
      <xdr:row>44</xdr:row>
      <xdr:rowOff>0</xdr:rowOff>
    </xdr:to>
    <xdr:grpSp>
      <xdr:nvGrpSpPr>
        <xdr:cNvPr id="66773" name="Group 4"/>
        <xdr:cNvGrpSpPr>
          <a:grpSpLocks noRot="1" noChangeAspect="1" noMove="1" noResize="1"/>
        </xdr:cNvGrpSpPr>
      </xdr:nvGrpSpPr>
      <xdr:grpSpPr bwMode="auto">
        <a:xfrm>
          <a:off x="6908800" y="9050867"/>
          <a:ext cx="609600" cy="304800"/>
          <a:chOff x="4667" y="1620"/>
          <a:chExt cx="7200" cy="4320"/>
        </a:xfrm>
      </xdr:grpSpPr>
      <xdr:sp macro="" textlink="">
        <xdr:nvSpPr>
          <xdr:cNvPr id="66775" name="AutoShape 5"/>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66774" name="AutoShape 6"/>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0.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85098"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85100"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85099"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1.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86122"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86124"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86123"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2.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91242"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91244"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91243"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3.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92266"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92268"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92267"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4.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93290"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93292"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93291"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5.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94314"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94316"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94315"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6.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104554"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104556"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104555"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7.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95338"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95340"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95339"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8.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96362"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96364"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96363"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9.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97386"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97388"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97387"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67795"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67800"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67796"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43</xdr:row>
      <xdr:rowOff>0</xdr:rowOff>
    </xdr:from>
    <xdr:to>
      <xdr:col>5</xdr:col>
      <xdr:colOff>571500</xdr:colOff>
      <xdr:row>44</xdr:row>
      <xdr:rowOff>0</xdr:rowOff>
    </xdr:to>
    <xdr:grpSp>
      <xdr:nvGrpSpPr>
        <xdr:cNvPr id="67797" name="Group 4"/>
        <xdr:cNvGrpSpPr>
          <a:grpSpLocks noRot="1" noChangeAspect="1" noMove="1" noResize="1"/>
        </xdr:cNvGrpSpPr>
      </xdr:nvGrpSpPr>
      <xdr:grpSpPr bwMode="auto">
        <a:xfrm>
          <a:off x="6908800" y="9050867"/>
          <a:ext cx="609600" cy="304800"/>
          <a:chOff x="4667" y="1620"/>
          <a:chExt cx="7200" cy="4320"/>
        </a:xfrm>
      </xdr:grpSpPr>
      <xdr:sp macro="" textlink="">
        <xdr:nvSpPr>
          <xdr:cNvPr id="67799" name="AutoShape 5"/>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67798" name="AutoShape 6"/>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0.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105578" name="Group 1"/>
        <xdr:cNvGrpSpPr>
          <a:grpSpLocks noRot="1" noChangeAspect="1" noMove="1" noResize="1"/>
        </xdr:cNvGrpSpPr>
      </xdr:nvGrpSpPr>
      <xdr:grpSpPr bwMode="auto">
        <a:xfrm>
          <a:off x="6810756" y="9104376"/>
          <a:ext cx="600456" cy="306324"/>
          <a:chOff x="4667" y="1620"/>
          <a:chExt cx="7200" cy="4320"/>
        </a:xfrm>
      </xdr:grpSpPr>
      <xdr:sp macro="" textlink="">
        <xdr:nvSpPr>
          <xdr:cNvPr id="105580"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105579"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1.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23666" name="Group 9"/>
        <xdr:cNvGrpSpPr>
          <a:grpSpLocks noRot="1" noChangeAspect="1" noMove="1" noResize="1"/>
        </xdr:cNvGrpSpPr>
      </xdr:nvGrpSpPr>
      <xdr:grpSpPr bwMode="auto">
        <a:xfrm>
          <a:off x="6477000" y="8077200"/>
          <a:ext cx="571500" cy="0"/>
          <a:chOff x="4667" y="1620"/>
          <a:chExt cx="7200" cy="4320"/>
        </a:xfrm>
      </xdr:grpSpPr>
      <xdr:sp macro="" textlink="">
        <xdr:nvSpPr>
          <xdr:cNvPr id="23668" name="AutoShape 10"/>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23667" name="AutoShape 11"/>
        <xdr:cNvSpPr>
          <a:spLocks noRot="1" noChangeAspect="1" noMove="1" noResize="1" noChangeArrowheads="1"/>
        </xdr:cNvSpPr>
      </xdr:nvSpPr>
      <xdr:spPr bwMode="auto">
        <a:xfrm>
          <a:off x="6477000" y="8077200"/>
          <a:ext cx="571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2.xml><?xml version="1.0" encoding="utf-8"?>
<xdr:wsDr xmlns:xdr="http://schemas.openxmlformats.org/drawingml/2006/spreadsheetDrawing" xmlns:a="http://schemas.openxmlformats.org/drawingml/2006/main">
  <xdr:twoCellAnchor>
    <xdr:from>
      <xdr:col>5</xdr:col>
      <xdr:colOff>0</xdr:colOff>
      <xdr:row>47</xdr:row>
      <xdr:rowOff>0</xdr:rowOff>
    </xdr:from>
    <xdr:to>
      <xdr:col>5</xdr:col>
      <xdr:colOff>571500</xdr:colOff>
      <xdr:row>48</xdr:row>
      <xdr:rowOff>0</xdr:rowOff>
    </xdr:to>
    <xdr:grpSp>
      <xdr:nvGrpSpPr>
        <xdr:cNvPr id="26732" name="Group 3"/>
        <xdr:cNvGrpSpPr>
          <a:grpSpLocks noRot="1" noChangeAspect="1" noMove="1" noResize="1"/>
        </xdr:cNvGrpSpPr>
      </xdr:nvGrpSpPr>
      <xdr:grpSpPr bwMode="auto">
        <a:xfrm>
          <a:off x="6324600" y="10553700"/>
          <a:ext cx="603885" cy="308610"/>
          <a:chOff x="4667" y="1620"/>
          <a:chExt cx="7200" cy="4320"/>
        </a:xfrm>
      </xdr:grpSpPr>
      <xdr:sp macro="" textlink="">
        <xdr:nvSpPr>
          <xdr:cNvPr id="26734" name="AutoShape 4"/>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47</xdr:row>
      <xdr:rowOff>0</xdr:rowOff>
    </xdr:from>
    <xdr:to>
      <xdr:col>5</xdr:col>
      <xdr:colOff>571500</xdr:colOff>
      <xdr:row>48</xdr:row>
      <xdr:rowOff>0</xdr:rowOff>
    </xdr:to>
    <xdr:sp macro="" textlink="">
      <xdr:nvSpPr>
        <xdr:cNvPr id="26733" name="AutoShape 5"/>
        <xdr:cNvSpPr>
          <a:spLocks noRot="1" noChangeAspect="1" noMove="1" noResize="1" noChangeArrowheads="1"/>
        </xdr:cNvSpPr>
      </xdr:nvSpPr>
      <xdr:spPr bwMode="auto">
        <a:xfrm>
          <a:off x="5981700" y="10829925"/>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3.xml><?xml version="1.0" encoding="utf-8"?>
<xdr:wsDr xmlns:xdr="http://schemas.openxmlformats.org/drawingml/2006/spreadsheetDrawing" xmlns:a="http://schemas.openxmlformats.org/drawingml/2006/main">
  <xdr:twoCellAnchor>
    <xdr:from>
      <xdr:col>5</xdr:col>
      <xdr:colOff>0</xdr:colOff>
      <xdr:row>87</xdr:row>
      <xdr:rowOff>0</xdr:rowOff>
    </xdr:from>
    <xdr:to>
      <xdr:col>5</xdr:col>
      <xdr:colOff>571500</xdr:colOff>
      <xdr:row>88</xdr:row>
      <xdr:rowOff>0</xdr:rowOff>
    </xdr:to>
    <xdr:grpSp>
      <xdr:nvGrpSpPr>
        <xdr:cNvPr id="60732" name="Group 1"/>
        <xdr:cNvGrpSpPr>
          <a:grpSpLocks noRot="1" noChangeAspect="1" noMove="1" noResize="1"/>
        </xdr:cNvGrpSpPr>
      </xdr:nvGrpSpPr>
      <xdr:grpSpPr bwMode="auto">
        <a:xfrm>
          <a:off x="6035040" y="18971111"/>
          <a:ext cx="598842" cy="311971"/>
          <a:chOff x="4667" y="1620"/>
          <a:chExt cx="7200" cy="4320"/>
        </a:xfrm>
      </xdr:grpSpPr>
      <xdr:sp macro="" textlink="">
        <xdr:nvSpPr>
          <xdr:cNvPr id="60740"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87</xdr:row>
      <xdr:rowOff>0</xdr:rowOff>
    </xdr:from>
    <xdr:to>
      <xdr:col>5</xdr:col>
      <xdr:colOff>571500</xdr:colOff>
      <xdr:row>88</xdr:row>
      <xdr:rowOff>0</xdr:rowOff>
    </xdr:to>
    <xdr:sp macro="" textlink="">
      <xdr:nvSpPr>
        <xdr:cNvPr id="60733" name="AutoShape 3"/>
        <xdr:cNvSpPr>
          <a:spLocks noRot="1" noChangeAspect="1" noMove="1" noResize="1" noChangeArrowheads="1"/>
        </xdr:cNvSpPr>
      </xdr:nvSpPr>
      <xdr:spPr bwMode="auto">
        <a:xfrm>
          <a:off x="5753100" y="191833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60734" name="Group 4"/>
        <xdr:cNvGrpSpPr>
          <a:grpSpLocks noRot="1" noChangeAspect="1" noMove="1" noResize="1"/>
        </xdr:cNvGrpSpPr>
      </xdr:nvGrpSpPr>
      <xdr:grpSpPr bwMode="auto">
        <a:xfrm>
          <a:off x="6035040" y="27297529"/>
          <a:ext cx="598842" cy="311972"/>
          <a:chOff x="4667" y="1620"/>
          <a:chExt cx="7200" cy="4320"/>
        </a:xfrm>
      </xdr:grpSpPr>
      <xdr:sp macro="" textlink="">
        <xdr:nvSpPr>
          <xdr:cNvPr id="60739" name="AutoShape 5"/>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60735" name="AutoShape 6"/>
        <xdr:cNvSpPr>
          <a:spLocks noRot="1" noChangeAspect="1" noMove="1" noResize="1" noChangeArrowheads="1"/>
        </xdr:cNvSpPr>
      </xdr:nvSpPr>
      <xdr:spPr bwMode="auto">
        <a:xfrm>
          <a:off x="5753100" y="276034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60736" name="Group 7"/>
        <xdr:cNvGrpSpPr>
          <a:grpSpLocks noRot="1" noChangeAspect="1" noMove="1" noResize="1"/>
        </xdr:cNvGrpSpPr>
      </xdr:nvGrpSpPr>
      <xdr:grpSpPr bwMode="auto">
        <a:xfrm>
          <a:off x="6035040" y="27297529"/>
          <a:ext cx="598842" cy="311972"/>
          <a:chOff x="4667" y="1620"/>
          <a:chExt cx="7200" cy="4320"/>
        </a:xfrm>
      </xdr:grpSpPr>
      <xdr:sp macro="" textlink="">
        <xdr:nvSpPr>
          <xdr:cNvPr id="60738" name="AutoShape 8"/>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60737" name="AutoShape 9"/>
        <xdr:cNvSpPr>
          <a:spLocks noRot="1" noChangeAspect="1" noMove="1" noResize="1" noChangeArrowheads="1"/>
        </xdr:cNvSpPr>
      </xdr:nvSpPr>
      <xdr:spPr bwMode="auto">
        <a:xfrm>
          <a:off x="5753100" y="276034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4.xml><?xml version="1.0" encoding="utf-8"?>
<xdr:wsDr xmlns:xdr="http://schemas.openxmlformats.org/drawingml/2006/spreadsheetDrawing" xmlns:a="http://schemas.openxmlformats.org/drawingml/2006/main">
  <xdr:twoCellAnchor>
    <xdr:from>
      <xdr:col>5</xdr:col>
      <xdr:colOff>0</xdr:colOff>
      <xdr:row>87</xdr:row>
      <xdr:rowOff>0</xdr:rowOff>
    </xdr:from>
    <xdr:to>
      <xdr:col>5</xdr:col>
      <xdr:colOff>571500</xdr:colOff>
      <xdr:row>88</xdr:row>
      <xdr:rowOff>0</xdr:rowOff>
    </xdr:to>
    <xdr:grpSp>
      <xdr:nvGrpSpPr>
        <xdr:cNvPr id="61756" name="Group 1"/>
        <xdr:cNvGrpSpPr>
          <a:grpSpLocks noRot="1" noChangeAspect="1" noMove="1" noResize="1"/>
        </xdr:cNvGrpSpPr>
      </xdr:nvGrpSpPr>
      <xdr:grpSpPr bwMode="auto">
        <a:xfrm>
          <a:off x="6035040" y="18971111"/>
          <a:ext cx="598842" cy="311971"/>
          <a:chOff x="4667" y="1620"/>
          <a:chExt cx="7200" cy="4320"/>
        </a:xfrm>
      </xdr:grpSpPr>
      <xdr:sp macro="" textlink="">
        <xdr:nvSpPr>
          <xdr:cNvPr id="61764"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87</xdr:row>
      <xdr:rowOff>0</xdr:rowOff>
    </xdr:from>
    <xdr:to>
      <xdr:col>5</xdr:col>
      <xdr:colOff>571500</xdr:colOff>
      <xdr:row>88</xdr:row>
      <xdr:rowOff>0</xdr:rowOff>
    </xdr:to>
    <xdr:sp macro="" textlink="">
      <xdr:nvSpPr>
        <xdr:cNvPr id="61757" name="AutoShape 3"/>
        <xdr:cNvSpPr>
          <a:spLocks noRot="1" noChangeAspect="1" noMove="1" noResize="1" noChangeArrowheads="1"/>
        </xdr:cNvSpPr>
      </xdr:nvSpPr>
      <xdr:spPr bwMode="auto">
        <a:xfrm>
          <a:off x="5753100" y="191833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61758" name="Group 4"/>
        <xdr:cNvGrpSpPr>
          <a:grpSpLocks noRot="1" noChangeAspect="1" noMove="1" noResize="1"/>
        </xdr:cNvGrpSpPr>
      </xdr:nvGrpSpPr>
      <xdr:grpSpPr bwMode="auto">
        <a:xfrm>
          <a:off x="6035040" y="27297529"/>
          <a:ext cx="598842" cy="311972"/>
          <a:chOff x="4667" y="1620"/>
          <a:chExt cx="7200" cy="4320"/>
        </a:xfrm>
      </xdr:grpSpPr>
      <xdr:sp macro="" textlink="">
        <xdr:nvSpPr>
          <xdr:cNvPr id="61763" name="AutoShape 5"/>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61759" name="AutoShape 6"/>
        <xdr:cNvSpPr>
          <a:spLocks noRot="1" noChangeAspect="1" noMove="1" noResize="1" noChangeArrowheads="1"/>
        </xdr:cNvSpPr>
      </xdr:nvSpPr>
      <xdr:spPr bwMode="auto">
        <a:xfrm>
          <a:off x="5753100" y="276034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61760" name="Group 7"/>
        <xdr:cNvGrpSpPr>
          <a:grpSpLocks noRot="1" noChangeAspect="1" noMove="1" noResize="1"/>
        </xdr:cNvGrpSpPr>
      </xdr:nvGrpSpPr>
      <xdr:grpSpPr bwMode="auto">
        <a:xfrm>
          <a:off x="6035040" y="27297529"/>
          <a:ext cx="598842" cy="311972"/>
          <a:chOff x="4667" y="1620"/>
          <a:chExt cx="7200" cy="4320"/>
        </a:xfrm>
      </xdr:grpSpPr>
      <xdr:sp macro="" textlink="">
        <xdr:nvSpPr>
          <xdr:cNvPr id="61762" name="AutoShape 8"/>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61761" name="AutoShape 9"/>
        <xdr:cNvSpPr>
          <a:spLocks noRot="1" noChangeAspect="1" noMove="1" noResize="1" noChangeArrowheads="1"/>
        </xdr:cNvSpPr>
      </xdr:nvSpPr>
      <xdr:spPr bwMode="auto">
        <a:xfrm>
          <a:off x="5753100" y="276034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5.xml><?xml version="1.0" encoding="utf-8"?>
<xdr:wsDr xmlns:xdr="http://schemas.openxmlformats.org/drawingml/2006/spreadsheetDrawing" xmlns:a="http://schemas.openxmlformats.org/drawingml/2006/main">
  <xdr:twoCellAnchor>
    <xdr:from>
      <xdr:col>5</xdr:col>
      <xdr:colOff>0</xdr:colOff>
      <xdr:row>87</xdr:row>
      <xdr:rowOff>0</xdr:rowOff>
    </xdr:from>
    <xdr:to>
      <xdr:col>5</xdr:col>
      <xdr:colOff>571500</xdr:colOff>
      <xdr:row>88</xdr:row>
      <xdr:rowOff>0</xdr:rowOff>
    </xdr:to>
    <xdr:grpSp>
      <xdr:nvGrpSpPr>
        <xdr:cNvPr id="62780" name="Group 1"/>
        <xdr:cNvGrpSpPr>
          <a:grpSpLocks noRot="1" noChangeAspect="1" noMove="1" noResize="1"/>
        </xdr:cNvGrpSpPr>
      </xdr:nvGrpSpPr>
      <xdr:grpSpPr bwMode="auto">
        <a:xfrm>
          <a:off x="6035040" y="18971111"/>
          <a:ext cx="598842" cy="311971"/>
          <a:chOff x="4667" y="1620"/>
          <a:chExt cx="7200" cy="4320"/>
        </a:xfrm>
      </xdr:grpSpPr>
      <xdr:sp macro="" textlink="">
        <xdr:nvSpPr>
          <xdr:cNvPr id="62788"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87</xdr:row>
      <xdr:rowOff>0</xdr:rowOff>
    </xdr:from>
    <xdr:to>
      <xdr:col>5</xdr:col>
      <xdr:colOff>571500</xdr:colOff>
      <xdr:row>88</xdr:row>
      <xdr:rowOff>0</xdr:rowOff>
    </xdr:to>
    <xdr:sp macro="" textlink="">
      <xdr:nvSpPr>
        <xdr:cNvPr id="62781" name="AutoShape 3"/>
        <xdr:cNvSpPr>
          <a:spLocks noRot="1" noChangeAspect="1" noMove="1" noResize="1" noChangeArrowheads="1"/>
        </xdr:cNvSpPr>
      </xdr:nvSpPr>
      <xdr:spPr bwMode="auto">
        <a:xfrm>
          <a:off x="5753100" y="191833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62782" name="Group 4"/>
        <xdr:cNvGrpSpPr>
          <a:grpSpLocks noRot="1" noChangeAspect="1" noMove="1" noResize="1"/>
        </xdr:cNvGrpSpPr>
      </xdr:nvGrpSpPr>
      <xdr:grpSpPr bwMode="auto">
        <a:xfrm>
          <a:off x="6035040" y="27297529"/>
          <a:ext cx="598842" cy="311972"/>
          <a:chOff x="4667" y="1620"/>
          <a:chExt cx="7200" cy="4320"/>
        </a:xfrm>
      </xdr:grpSpPr>
      <xdr:sp macro="" textlink="">
        <xdr:nvSpPr>
          <xdr:cNvPr id="62787" name="AutoShape 5"/>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62783" name="AutoShape 6"/>
        <xdr:cNvSpPr>
          <a:spLocks noRot="1" noChangeAspect="1" noMove="1" noResize="1" noChangeArrowheads="1"/>
        </xdr:cNvSpPr>
      </xdr:nvSpPr>
      <xdr:spPr bwMode="auto">
        <a:xfrm>
          <a:off x="5753100" y="276034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62784" name="Group 7"/>
        <xdr:cNvGrpSpPr>
          <a:grpSpLocks noRot="1" noChangeAspect="1" noMove="1" noResize="1"/>
        </xdr:cNvGrpSpPr>
      </xdr:nvGrpSpPr>
      <xdr:grpSpPr bwMode="auto">
        <a:xfrm>
          <a:off x="6035040" y="27297529"/>
          <a:ext cx="598842" cy="311972"/>
          <a:chOff x="4667" y="1620"/>
          <a:chExt cx="7200" cy="4320"/>
        </a:xfrm>
      </xdr:grpSpPr>
      <xdr:sp macro="" textlink="">
        <xdr:nvSpPr>
          <xdr:cNvPr id="62786" name="AutoShape 8"/>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62785" name="AutoShape 9"/>
        <xdr:cNvSpPr>
          <a:spLocks noRot="1" noChangeAspect="1" noMove="1" noResize="1" noChangeArrowheads="1"/>
        </xdr:cNvSpPr>
      </xdr:nvSpPr>
      <xdr:spPr bwMode="auto">
        <a:xfrm>
          <a:off x="5753100" y="276034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6.xml><?xml version="1.0" encoding="utf-8"?>
<xdr:wsDr xmlns:xdr="http://schemas.openxmlformats.org/drawingml/2006/spreadsheetDrawing" xmlns:a="http://schemas.openxmlformats.org/drawingml/2006/main">
  <xdr:twoCellAnchor>
    <xdr:from>
      <xdr:col>5</xdr:col>
      <xdr:colOff>0</xdr:colOff>
      <xdr:row>87</xdr:row>
      <xdr:rowOff>0</xdr:rowOff>
    </xdr:from>
    <xdr:to>
      <xdr:col>5</xdr:col>
      <xdr:colOff>571500</xdr:colOff>
      <xdr:row>88</xdr:row>
      <xdr:rowOff>0</xdr:rowOff>
    </xdr:to>
    <xdr:grpSp>
      <xdr:nvGrpSpPr>
        <xdr:cNvPr id="63804" name="Group 1"/>
        <xdr:cNvGrpSpPr>
          <a:grpSpLocks noRot="1" noChangeAspect="1" noMove="1" noResize="1"/>
        </xdr:cNvGrpSpPr>
      </xdr:nvGrpSpPr>
      <xdr:grpSpPr bwMode="auto">
        <a:xfrm>
          <a:off x="6035040" y="18971111"/>
          <a:ext cx="598842" cy="311971"/>
          <a:chOff x="4667" y="1620"/>
          <a:chExt cx="7200" cy="4320"/>
        </a:xfrm>
      </xdr:grpSpPr>
      <xdr:sp macro="" textlink="">
        <xdr:nvSpPr>
          <xdr:cNvPr id="63812"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87</xdr:row>
      <xdr:rowOff>0</xdr:rowOff>
    </xdr:from>
    <xdr:to>
      <xdr:col>5</xdr:col>
      <xdr:colOff>571500</xdr:colOff>
      <xdr:row>88</xdr:row>
      <xdr:rowOff>0</xdr:rowOff>
    </xdr:to>
    <xdr:sp macro="" textlink="">
      <xdr:nvSpPr>
        <xdr:cNvPr id="63805" name="AutoShape 3"/>
        <xdr:cNvSpPr>
          <a:spLocks noRot="1" noChangeAspect="1" noMove="1" noResize="1" noChangeArrowheads="1"/>
        </xdr:cNvSpPr>
      </xdr:nvSpPr>
      <xdr:spPr bwMode="auto">
        <a:xfrm>
          <a:off x="5753100" y="191833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63806" name="Group 4"/>
        <xdr:cNvGrpSpPr>
          <a:grpSpLocks noRot="1" noChangeAspect="1" noMove="1" noResize="1"/>
        </xdr:cNvGrpSpPr>
      </xdr:nvGrpSpPr>
      <xdr:grpSpPr bwMode="auto">
        <a:xfrm>
          <a:off x="6035040" y="27297529"/>
          <a:ext cx="598842" cy="311972"/>
          <a:chOff x="4667" y="1620"/>
          <a:chExt cx="7200" cy="4320"/>
        </a:xfrm>
      </xdr:grpSpPr>
      <xdr:sp macro="" textlink="">
        <xdr:nvSpPr>
          <xdr:cNvPr id="63811" name="AutoShape 5"/>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63807" name="AutoShape 6"/>
        <xdr:cNvSpPr>
          <a:spLocks noRot="1" noChangeAspect="1" noMove="1" noResize="1" noChangeArrowheads="1"/>
        </xdr:cNvSpPr>
      </xdr:nvSpPr>
      <xdr:spPr bwMode="auto">
        <a:xfrm>
          <a:off x="5753100" y="276034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63808" name="Group 7"/>
        <xdr:cNvGrpSpPr>
          <a:grpSpLocks noRot="1" noChangeAspect="1" noMove="1" noResize="1"/>
        </xdr:cNvGrpSpPr>
      </xdr:nvGrpSpPr>
      <xdr:grpSpPr bwMode="auto">
        <a:xfrm>
          <a:off x="6035040" y="27297529"/>
          <a:ext cx="598842" cy="311972"/>
          <a:chOff x="4667" y="1620"/>
          <a:chExt cx="7200" cy="4320"/>
        </a:xfrm>
      </xdr:grpSpPr>
      <xdr:sp macro="" textlink="">
        <xdr:nvSpPr>
          <xdr:cNvPr id="63810" name="AutoShape 8"/>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63809" name="AutoShape 9"/>
        <xdr:cNvSpPr>
          <a:spLocks noRot="1" noChangeAspect="1" noMove="1" noResize="1" noChangeArrowheads="1"/>
        </xdr:cNvSpPr>
      </xdr:nvSpPr>
      <xdr:spPr bwMode="auto">
        <a:xfrm>
          <a:off x="5753100" y="276034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7.xml><?xml version="1.0" encoding="utf-8"?>
<xdr:wsDr xmlns:xdr="http://schemas.openxmlformats.org/drawingml/2006/spreadsheetDrawing" xmlns:a="http://schemas.openxmlformats.org/drawingml/2006/main">
  <xdr:twoCellAnchor>
    <xdr:from>
      <xdr:col>5</xdr:col>
      <xdr:colOff>0</xdr:colOff>
      <xdr:row>87</xdr:row>
      <xdr:rowOff>0</xdr:rowOff>
    </xdr:from>
    <xdr:to>
      <xdr:col>5</xdr:col>
      <xdr:colOff>571500</xdr:colOff>
      <xdr:row>88</xdr:row>
      <xdr:rowOff>0</xdr:rowOff>
    </xdr:to>
    <xdr:grpSp>
      <xdr:nvGrpSpPr>
        <xdr:cNvPr id="64828" name="Group 1"/>
        <xdr:cNvGrpSpPr>
          <a:grpSpLocks noRot="1" noChangeAspect="1" noMove="1" noResize="1"/>
        </xdr:cNvGrpSpPr>
      </xdr:nvGrpSpPr>
      <xdr:grpSpPr bwMode="auto">
        <a:xfrm>
          <a:off x="6035040" y="18971111"/>
          <a:ext cx="598842" cy="311971"/>
          <a:chOff x="4667" y="1620"/>
          <a:chExt cx="7200" cy="4320"/>
        </a:xfrm>
      </xdr:grpSpPr>
      <xdr:sp macro="" textlink="">
        <xdr:nvSpPr>
          <xdr:cNvPr id="64836"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87</xdr:row>
      <xdr:rowOff>0</xdr:rowOff>
    </xdr:from>
    <xdr:to>
      <xdr:col>5</xdr:col>
      <xdr:colOff>571500</xdr:colOff>
      <xdr:row>88</xdr:row>
      <xdr:rowOff>0</xdr:rowOff>
    </xdr:to>
    <xdr:sp macro="" textlink="">
      <xdr:nvSpPr>
        <xdr:cNvPr id="64829" name="AutoShape 3"/>
        <xdr:cNvSpPr>
          <a:spLocks noRot="1" noChangeAspect="1" noMove="1" noResize="1" noChangeArrowheads="1"/>
        </xdr:cNvSpPr>
      </xdr:nvSpPr>
      <xdr:spPr bwMode="auto">
        <a:xfrm>
          <a:off x="5753100" y="191833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64830" name="Group 4"/>
        <xdr:cNvGrpSpPr>
          <a:grpSpLocks noRot="1" noChangeAspect="1" noMove="1" noResize="1"/>
        </xdr:cNvGrpSpPr>
      </xdr:nvGrpSpPr>
      <xdr:grpSpPr bwMode="auto">
        <a:xfrm>
          <a:off x="6035040" y="27297529"/>
          <a:ext cx="598842" cy="311972"/>
          <a:chOff x="4667" y="1620"/>
          <a:chExt cx="7200" cy="4320"/>
        </a:xfrm>
      </xdr:grpSpPr>
      <xdr:sp macro="" textlink="">
        <xdr:nvSpPr>
          <xdr:cNvPr id="64835" name="AutoShape 5"/>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64831" name="AutoShape 6"/>
        <xdr:cNvSpPr>
          <a:spLocks noRot="1" noChangeAspect="1" noMove="1" noResize="1" noChangeArrowheads="1"/>
        </xdr:cNvSpPr>
      </xdr:nvSpPr>
      <xdr:spPr bwMode="auto">
        <a:xfrm>
          <a:off x="5753100" y="276034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64832" name="Group 7"/>
        <xdr:cNvGrpSpPr>
          <a:grpSpLocks noRot="1" noChangeAspect="1" noMove="1" noResize="1"/>
        </xdr:cNvGrpSpPr>
      </xdr:nvGrpSpPr>
      <xdr:grpSpPr bwMode="auto">
        <a:xfrm>
          <a:off x="6035040" y="27297529"/>
          <a:ext cx="598842" cy="311972"/>
          <a:chOff x="4667" y="1620"/>
          <a:chExt cx="7200" cy="4320"/>
        </a:xfrm>
      </xdr:grpSpPr>
      <xdr:sp macro="" textlink="">
        <xdr:nvSpPr>
          <xdr:cNvPr id="64834" name="AutoShape 8"/>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64833" name="AutoShape 9"/>
        <xdr:cNvSpPr>
          <a:spLocks noRot="1" noChangeAspect="1" noMove="1" noResize="1" noChangeArrowheads="1"/>
        </xdr:cNvSpPr>
      </xdr:nvSpPr>
      <xdr:spPr bwMode="auto">
        <a:xfrm>
          <a:off x="5753100" y="276034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8.xml><?xml version="1.0" encoding="utf-8"?>
<xdr:wsDr xmlns:xdr="http://schemas.openxmlformats.org/drawingml/2006/spreadsheetDrawing" xmlns:a="http://schemas.openxmlformats.org/drawingml/2006/main">
  <xdr:twoCellAnchor>
    <xdr:from>
      <xdr:col>5</xdr:col>
      <xdr:colOff>0</xdr:colOff>
      <xdr:row>87</xdr:row>
      <xdr:rowOff>0</xdr:rowOff>
    </xdr:from>
    <xdr:to>
      <xdr:col>5</xdr:col>
      <xdr:colOff>571500</xdr:colOff>
      <xdr:row>88</xdr:row>
      <xdr:rowOff>0</xdr:rowOff>
    </xdr:to>
    <xdr:grpSp>
      <xdr:nvGrpSpPr>
        <xdr:cNvPr id="65852" name="Group 1"/>
        <xdr:cNvGrpSpPr>
          <a:grpSpLocks noRot="1" noChangeAspect="1" noMove="1" noResize="1"/>
        </xdr:cNvGrpSpPr>
      </xdr:nvGrpSpPr>
      <xdr:grpSpPr bwMode="auto">
        <a:xfrm>
          <a:off x="6035040" y="18971111"/>
          <a:ext cx="598842" cy="311971"/>
          <a:chOff x="4667" y="1620"/>
          <a:chExt cx="7200" cy="4320"/>
        </a:xfrm>
      </xdr:grpSpPr>
      <xdr:sp macro="" textlink="">
        <xdr:nvSpPr>
          <xdr:cNvPr id="65860"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87</xdr:row>
      <xdr:rowOff>0</xdr:rowOff>
    </xdr:from>
    <xdr:to>
      <xdr:col>5</xdr:col>
      <xdr:colOff>571500</xdr:colOff>
      <xdr:row>88</xdr:row>
      <xdr:rowOff>0</xdr:rowOff>
    </xdr:to>
    <xdr:sp macro="" textlink="">
      <xdr:nvSpPr>
        <xdr:cNvPr id="65853" name="AutoShape 3"/>
        <xdr:cNvSpPr>
          <a:spLocks noRot="1" noChangeAspect="1" noMove="1" noResize="1" noChangeArrowheads="1"/>
        </xdr:cNvSpPr>
      </xdr:nvSpPr>
      <xdr:spPr bwMode="auto">
        <a:xfrm>
          <a:off x="5753100" y="191833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65854" name="Group 4"/>
        <xdr:cNvGrpSpPr>
          <a:grpSpLocks noRot="1" noChangeAspect="1" noMove="1" noResize="1"/>
        </xdr:cNvGrpSpPr>
      </xdr:nvGrpSpPr>
      <xdr:grpSpPr bwMode="auto">
        <a:xfrm>
          <a:off x="6035040" y="27297529"/>
          <a:ext cx="598842" cy="311972"/>
          <a:chOff x="4667" y="1620"/>
          <a:chExt cx="7200" cy="4320"/>
        </a:xfrm>
      </xdr:grpSpPr>
      <xdr:sp macro="" textlink="">
        <xdr:nvSpPr>
          <xdr:cNvPr id="65859" name="AutoShape 5"/>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65855" name="AutoShape 6"/>
        <xdr:cNvSpPr>
          <a:spLocks noRot="1" noChangeAspect="1" noMove="1" noResize="1" noChangeArrowheads="1"/>
        </xdr:cNvSpPr>
      </xdr:nvSpPr>
      <xdr:spPr bwMode="auto">
        <a:xfrm>
          <a:off x="5753100" y="276034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65856" name="Group 7"/>
        <xdr:cNvGrpSpPr>
          <a:grpSpLocks noRot="1" noChangeAspect="1" noMove="1" noResize="1"/>
        </xdr:cNvGrpSpPr>
      </xdr:nvGrpSpPr>
      <xdr:grpSpPr bwMode="auto">
        <a:xfrm>
          <a:off x="6035040" y="27297529"/>
          <a:ext cx="598842" cy="311972"/>
          <a:chOff x="4667" y="1620"/>
          <a:chExt cx="7200" cy="4320"/>
        </a:xfrm>
      </xdr:grpSpPr>
      <xdr:sp macro="" textlink="">
        <xdr:nvSpPr>
          <xdr:cNvPr id="65858" name="AutoShape 8"/>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65857" name="AutoShape 9"/>
        <xdr:cNvSpPr>
          <a:spLocks noRot="1" noChangeAspect="1" noMove="1" noResize="1" noChangeArrowheads="1"/>
        </xdr:cNvSpPr>
      </xdr:nvSpPr>
      <xdr:spPr bwMode="auto">
        <a:xfrm>
          <a:off x="5753100" y="276034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9.xml><?xml version="1.0" encoding="utf-8"?>
<xdr:wsDr xmlns:xdr="http://schemas.openxmlformats.org/drawingml/2006/spreadsheetDrawing" xmlns:a="http://schemas.openxmlformats.org/drawingml/2006/main">
  <xdr:twoCellAnchor>
    <xdr:from>
      <xdr:col>5</xdr:col>
      <xdr:colOff>0</xdr:colOff>
      <xdr:row>87</xdr:row>
      <xdr:rowOff>0</xdr:rowOff>
    </xdr:from>
    <xdr:to>
      <xdr:col>5</xdr:col>
      <xdr:colOff>571500</xdr:colOff>
      <xdr:row>88</xdr:row>
      <xdr:rowOff>0</xdr:rowOff>
    </xdr:to>
    <xdr:grpSp>
      <xdr:nvGrpSpPr>
        <xdr:cNvPr id="98620" name="Group 1"/>
        <xdr:cNvGrpSpPr>
          <a:grpSpLocks noRot="1" noChangeAspect="1" noMove="1" noResize="1"/>
        </xdr:cNvGrpSpPr>
      </xdr:nvGrpSpPr>
      <xdr:grpSpPr bwMode="auto">
        <a:xfrm>
          <a:off x="6035040" y="18971111"/>
          <a:ext cx="598842" cy="311971"/>
          <a:chOff x="4667" y="1620"/>
          <a:chExt cx="7200" cy="4320"/>
        </a:xfrm>
      </xdr:grpSpPr>
      <xdr:sp macro="" textlink="">
        <xdr:nvSpPr>
          <xdr:cNvPr id="98628"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87</xdr:row>
      <xdr:rowOff>0</xdr:rowOff>
    </xdr:from>
    <xdr:to>
      <xdr:col>5</xdr:col>
      <xdr:colOff>571500</xdr:colOff>
      <xdr:row>88</xdr:row>
      <xdr:rowOff>0</xdr:rowOff>
    </xdr:to>
    <xdr:sp macro="" textlink="">
      <xdr:nvSpPr>
        <xdr:cNvPr id="98621" name="AutoShape 3"/>
        <xdr:cNvSpPr>
          <a:spLocks noRot="1" noChangeAspect="1" noMove="1" noResize="1" noChangeArrowheads="1"/>
        </xdr:cNvSpPr>
      </xdr:nvSpPr>
      <xdr:spPr bwMode="auto">
        <a:xfrm>
          <a:off x="5753100" y="191833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98622" name="Group 4"/>
        <xdr:cNvGrpSpPr>
          <a:grpSpLocks noRot="1" noChangeAspect="1" noMove="1" noResize="1"/>
        </xdr:cNvGrpSpPr>
      </xdr:nvGrpSpPr>
      <xdr:grpSpPr bwMode="auto">
        <a:xfrm>
          <a:off x="6035040" y="27297529"/>
          <a:ext cx="598842" cy="311972"/>
          <a:chOff x="4667" y="1620"/>
          <a:chExt cx="7200" cy="4320"/>
        </a:xfrm>
      </xdr:grpSpPr>
      <xdr:sp macro="" textlink="">
        <xdr:nvSpPr>
          <xdr:cNvPr id="98627" name="AutoShape 5"/>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98623" name="AutoShape 6"/>
        <xdr:cNvSpPr>
          <a:spLocks noRot="1" noChangeAspect="1" noMove="1" noResize="1" noChangeArrowheads="1"/>
        </xdr:cNvSpPr>
      </xdr:nvSpPr>
      <xdr:spPr bwMode="auto">
        <a:xfrm>
          <a:off x="5753100" y="276034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98624" name="Group 7"/>
        <xdr:cNvGrpSpPr>
          <a:grpSpLocks noRot="1" noChangeAspect="1" noMove="1" noResize="1"/>
        </xdr:cNvGrpSpPr>
      </xdr:nvGrpSpPr>
      <xdr:grpSpPr bwMode="auto">
        <a:xfrm>
          <a:off x="6035040" y="27297529"/>
          <a:ext cx="598842" cy="311972"/>
          <a:chOff x="4667" y="1620"/>
          <a:chExt cx="7200" cy="4320"/>
        </a:xfrm>
      </xdr:grpSpPr>
      <xdr:sp macro="" textlink="">
        <xdr:nvSpPr>
          <xdr:cNvPr id="98626" name="AutoShape 8"/>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98625" name="AutoShape 9"/>
        <xdr:cNvSpPr>
          <a:spLocks noRot="1" noChangeAspect="1" noMove="1" noResize="1" noChangeArrowheads="1"/>
        </xdr:cNvSpPr>
      </xdr:nvSpPr>
      <xdr:spPr bwMode="auto">
        <a:xfrm>
          <a:off x="5753100" y="2760345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68819"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68824"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68820"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43</xdr:row>
      <xdr:rowOff>0</xdr:rowOff>
    </xdr:from>
    <xdr:to>
      <xdr:col>5</xdr:col>
      <xdr:colOff>571500</xdr:colOff>
      <xdr:row>44</xdr:row>
      <xdr:rowOff>0</xdr:rowOff>
    </xdr:to>
    <xdr:grpSp>
      <xdr:nvGrpSpPr>
        <xdr:cNvPr id="68821" name="Group 4"/>
        <xdr:cNvGrpSpPr>
          <a:grpSpLocks noRot="1" noChangeAspect="1" noMove="1" noResize="1"/>
        </xdr:cNvGrpSpPr>
      </xdr:nvGrpSpPr>
      <xdr:grpSpPr bwMode="auto">
        <a:xfrm>
          <a:off x="6908800" y="9050867"/>
          <a:ext cx="609600" cy="304800"/>
          <a:chOff x="4667" y="1620"/>
          <a:chExt cx="7200" cy="4320"/>
        </a:xfrm>
      </xdr:grpSpPr>
      <xdr:sp macro="" textlink="">
        <xdr:nvSpPr>
          <xdr:cNvPr id="68823" name="AutoShape 5"/>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68822" name="AutoShape 6"/>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50.xml><?xml version="1.0" encoding="utf-8"?>
<xdr:wsDr xmlns:xdr="http://schemas.openxmlformats.org/drawingml/2006/spreadsheetDrawing" xmlns:a="http://schemas.openxmlformats.org/drawingml/2006/main">
  <xdr:twoCellAnchor>
    <xdr:from>
      <xdr:col>5</xdr:col>
      <xdr:colOff>0</xdr:colOff>
      <xdr:row>87</xdr:row>
      <xdr:rowOff>0</xdr:rowOff>
    </xdr:from>
    <xdr:to>
      <xdr:col>5</xdr:col>
      <xdr:colOff>571500</xdr:colOff>
      <xdr:row>88</xdr:row>
      <xdr:rowOff>0</xdr:rowOff>
    </xdr:to>
    <xdr:grpSp>
      <xdr:nvGrpSpPr>
        <xdr:cNvPr id="32062" name="Group 3"/>
        <xdr:cNvGrpSpPr>
          <a:grpSpLocks noRot="1" noChangeAspect="1" noMove="1" noResize="1"/>
        </xdr:cNvGrpSpPr>
      </xdr:nvGrpSpPr>
      <xdr:grpSpPr bwMode="auto">
        <a:xfrm>
          <a:off x="5753100" y="17230725"/>
          <a:ext cx="571500" cy="0"/>
          <a:chOff x="4667" y="1620"/>
          <a:chExt cx="7200" cy="4320"/>
        </a:xfrm>
      </xdr:grpSpPr>
      <xdr:sp macro="" textlink="">
        <xdr:nvSpPr>
          <xdr:cNvPr id="32070" name="AutoShape 4"/>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87</xdr:row>
      <xdr:rowOff>0</xdr:rowOff>
    </xdr:from>
    <xdr:to>
      <xdr:col>5</xdr:col>
      <xdr:colOff>571500</xdr:colOff>
      <xdr:row>88</xdr:row>
      <xdr:rowOff>0</xdr:rowOff>
    </xdr:to>
    <xdr:sp macro="" textlink="">
      <xdr:nvSpPr>
        <xdr:cNvPr id="32063" name="AutoShape 5"/>
        <xdr:cNvSpPr>
          <a:spLocks noRot="1" noChangeAspect="1" noMove="1" noResize="1" noChangeArrowheads="1"/>
        </xdr:cNvSpPr>
      </xdr:nvSpPr>
      <xdr:spPr bwMode="auto">
        <a:xfrm>
          <a:off x="5753100" y="17230725"/>
          <a:ext cx="571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32064" name="Group 6"/>
        <xdr:cNvGrpSpPr>
          <a:grpSpLocks noRot="1" noChangeAspect="1" noMove="1" noResize="1"/>
        </xdr:cNvGrpSpPr>
      </xdr:nvGrpSpPr>
      <xdr:grpSpPr bwMode="auto">
        <a:xfrm>
          <a:off x="5753100" y="17230725"/>
          <a:ext cx="571500" cy="0"/>
          <a:chOff x="4667" y="1620"/>
          <a:chExt cx="7200" cy="4320"/>
        </a:xfrm>
      </xdr:grpSpPr>
      <xdr:sp macro="" textlink="">
        <xdr:nvSpPr>
          <xdr:cNvPr id="32069" name="AutoShape 7"/>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32065" name="AutoShape 8"/>
        <xdr:cNvSpPr>
          <a:spLocks noRot="1" noChangeAspect="1" noMove="1" noResize="1" noChangeArrowheads="1"/>
        </xdr:cNvSpPr>
      </xdr:nvSpPr>
      <xdr:spPr bwMode="auto">
        <a:xfrm>
          <a:off x="5753100" y="17230725"/>
          <a:ext cx="571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116</xdr:row>
      <xdr:rowOff>0</xdr:rowOff>
    </xdr:from>
    <xdr:to>
      <xdr:col>5</xdr:col>
      <xdr:colOff>571500</xdr:colOff>
      <xdr:row>117</xdr:row>
      <xdr:rowOff>0</xdr:rowOff>
    </xdr:to>
    <xdr:grpSp>
      <xdr:nvGrpSpPr>
        <xdr:cNvPr id="32066" name="Group 9"/>
        <xdr:cNvGrpSpPr>
          <a:grpSpLocks noRot="1" noChangeAspect="1" noMove="1" noResize="1"/>
        </xdr:cNvGrpSpPr>
      </xdr:nvGrpSpPr>
      <xdr:grpSpPr bwMode="auto">
        <a:xfrm>
          <a:off x="5753100" y="17230725"/>
          <a:ext cx="571500" cy="0"/>
          <a:chOff x="4667" y="1620"/>
          <a:chExt cx="7200" cy="4320"/>
        </a:xfrm>
      </xdr:grpSpPr>
      <xdr:sp macro="" textlink="">
        <xdr:nvSpPr>
          <xdr:cNvPr id="32068" name="AutoShape 10"/>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116</xdr:row>
      <xdr:rowOff>0</xdr:rowOff>
    </xdr:from>
    <xdr:to>
      <xdr:col>5</xdr:col>
      <xdr:colOff>571500</xdr:colOff>
      <xdr:row>117</xdr:row>
      <xdr:rowOff>0</xdr:rowOff>
    </xdr:to>
    <xdr:sp macro="" textlink="">
      <xdr:nvSpPr>
        <xdr:cNvPr id="32067" name="AutoShape 11"/>
        <xdr:cNvSpPr>
          <a:spLocks noRot="1" noChangeAspect="1" noMove="1" noResize="1" noChangeArrowheads="1"/>
        </xdr:cNvSpPr>
      </xdr:nvSpPr>
      <xdr:spPr bwMode="auto">
        <a:xfrm>
          <a:off x="5753100" y="17230725"/>
          <a:ext cx="571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51.xml><?xml version="1.0" encoding="utf-8"?>
<xdr:wsDr xmlns:xdr="http://schemas.openxmlformats.org/drawingml/2006/spreadsheetDrawing" xmlns:a="http://schemas.openxmlformats.org/drawingml/2006/main">
  <xdr:twoCellAnchor>
    <xdr:from>
      <xdr:col>12</xdr:col>
      <xdr:colOff>419100</xdr:colOff>
      <xdr:row>2</xdr:row>
      <xdr:rowOff>0</xdr:rowOff>
    </xdr:from>
    <xdr:to>
      <xdr:col>14</xdr:col>
      <xdr:colOff>266700</xdr:colOff>
      <xdr:row>2</xdr:row>
      <xdr:rowOff>0</xdr:rowOff>
    </xdr:to>
    <xdr:sp macro="" textlink="">
      <xdr:nvSpPr>
        <xdr:cNvPr id="37890" name="Text Box 2"/>
        <xdr:cNvSpPr txBox="1">
          <a:spLocks noChangeArrowheads="1"/>
        </xdr:cNvSpPr>
      </xdr:nvSpPr>
      <xdr:spPr bwMode="auto">
        <a:xfrm>
          <a:off x="11915775" y="419100"/>
          <a:ext cx="1371600"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ar-MA" sz="1800" b="1" i="0" strike="noStrike">
              <a:solidFill>
                <a:srgbClr val="000000"/>
              </a:solidFill>
              <a:cs typeface="Simplified Arabic"/>
            </a:rPr>
            <a:t>الملحق 19</a:t>
          </a:r>
          <a:endParaRPr lang="ar-MA" sz="1200" b="1" i="0" strike="noStrike">
            <a:solidFill>
              <a:srgbClr val="000000"/>
            </a:solidFill>
            <a:latin typeface="Times New Roman"/>
            <a:cs typeface="Times New Roman"/>
          </a:endParaRPr>
        </a:p>
        <a:p>
          <a:pPr algn="l" rtl="0">
            <a:defRPr sz="1000"/>
          </a:pPr>
          <a:r>
            <a:rPr lang="ar-MA" sz="1000" b="1" i="0" strike="noStrike">
              <a:solidFill>
                <a:srgbClr val="000000"/>
              </a:solidFill>
              <a:latin typeface="Times New Roman"/>
              <a:cs typeface="Times New Roman"/>
            </a:rPr>
            <a:t> </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12</xdr:col>
      <xdr:colOff>304800</xdr:colOff>
      <xdr:row>1</xdr:row>
      <xdr:rowOff>66675</xdr:rowOff>
    </xdr:from>
    <xdr:to>
      <xdr:col>14</xdr:col>
      <xdr:colOff>152400</xdr:colOff>
      <xdr:row>2</xdr:row>
      <xdr:rowOff>0</xdr:rowOff>
    </xdr:to>
    <xdr:sp macro="" textlink="">
      <xdr:nvSpPr>
        <xdr:cNvPr id="40962" name="Text Box 2"/>
        <xdr:cNvSpPr txBox="1">
          <a:spLocks noChangeArrowheads="1"/>
        </xdr:cNvSpPr>
      </xdr:nvSpPr>
      <xdr:spPr bwMode="auto">
        <a:xfrm>
          <a:off x="13839825" y="276225"/>
          <a:ext cx="1371600" cy="142875"/>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ar-MA" sz="1800" b="1" i="0" strike="noStrike">
              <a:solidFill>
                <a:srgbClr val="000000"/>
              </a:solidFill>
              <a:cs typeface="Simplified Arabic"/>
            </a:rPr>
            <a:t>الملحق 21</a:t>
          </a:r>
          <a:endParaRPr lang="ar-MA" sz="1000" b="0" i="0" strike="noStrike">
            <a:solidFill>
              <a:srgbClr val="000000"/>
            </a:solidFill>
            <a:latin typeface="Times New Roman"/>
            <a:cs typeface="Times New Roman"/>
          </a:endParaRPr>
        </a:p>
        <a:p>
          <a:pPr algn="l" rtl="0">
            <a:defRPr sz="1000"/>
          </a:pPr>
          <a:r>
            <a:rPr lang="ar-MA" sz="1000" b="0" i="0" strike="noStrike">
              <a:solidFill>
                <a:srgbClr val="000000"/>
              </a:solidFill>
              <a:latin typeface="Times New Roman"/>
              <a:cs typeface="Times New Roman"/>
            </a:rPr>
            <a:t>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69738"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69740"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69739"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99539"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99544"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99540"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43</xdr:row>
      <xdr:rowOff>0</xdr:rowOff>
    </xdr:from>
    <xdr:to>
      <xdr:col>5</xdr:col>
      <xdr:colOff>571500</xdr:colOff>
      <xdr:row>44</xdr:row>
      <xdr:rowOff>0</xdr:rowOff>
    </xdr:to>
    <xdr:grpSp>
      <xdr:nvGrpSpPr>
        <xdr:cNvPr id="99541" name="Group 4"/>
        <xdr:cNvGrpSpPr>
          <a:grpSpLocks noRot="1" noChangeAspect="1" noMove="1" noResize="1"/>
        </xdr:cNvGrpSpPr>
      </xdr:nvGrpSpPr>
      <xdr:grpSpPr bwMode="auto">
        <a:xfrm>
          <a:off x="6908800" y="9050867"/>
          <a:ext cx="609600" cy="304800"/>
          <a:chOff x="4667" y="1620"/>
          <a:chExt cx="7200" cy="4320"/>
        </a:xfrm>
      </xdr:grpSpPr>
      <xdr:sp macro="" textlink="">
        <xdr:nvSpPr>
          <xdr:cNvPr id="99543" name="AutoShape 5"/>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99542" name="AutoShape 6"/>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70762"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70764"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70763"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0</xdr:colOff>
      <xdr:row>43</xdr:row>
      <xdr:rowOff>0</xdr:rowOff>
    </xdr:from>
    <xdr:to>
      <xdr:col>5</xdr:col>
      <xdr:colOff>571500</xdr:colOff>
      <xdr:row>44</xdr:row>
      <xdr:rowOff>0</xdr:rowOff>
    </xdr:to>
    <xdr:grpSp>
      <xdr:nvGrpSpPr>
        <xdr:cNvPr id="71786" name="Group 1"/>
        <xdr:cNvGrpSpPr>
          <a:grpSpLocks noRot="1" noChangeAspect="1" noMove="1" noResize="1"/>
        </xdr:cNvGrpSpPr>
      </xdr:nvGrpSpPr>
      <xdr:grpSpPr bwMode="auto">
        <a:xfrm>
          <a:off x="6908800" y="9050867"/>
          <a:ext cx="609600" cy="304800"/>
          <a:chOff x="4667" y="1620"/>
          <a:chExt cx="7200" cy="4320"/>
        </a:xfrm>
      </xdr:grpSpPr>
      <xdr:sp macro="" textlink="">
        <xdr:nvSpPr>
          <xdr:cNvPr id="71788" name="AutoShape 2"/>
          <xdr:cNvSpPr>
            <a:spLocks noChangeAspect="1" noChangeArrowheads="1"/>
          </xdr:cNvSpPr>
        </xdr:nvSpPr>
        <xdr:spPr bwMode="auto">
          <a:xfrm>
            <a:off x="4667" y="1620"/>
            <a:ext cx="7200" cy="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5</xdr:col>
      <xdr:colOff>0</xdr:colOff>
      <xdr:row>43</xdr:row>
      <xdr:rowOff>0</xdr:rowOff>
    </xdr:from>
    <xdr:to>
      <xdr:col>5</xdr:col>
      <xdr:colOff>571500</xdr:colOff>
      <xdr:row>44</xdr:row>
      <xdr:rowOff>0</xdr:rowOff>
    </xdr:to>
    <xdr:sp macro="" textlink="">
      <xdr:nvSpPr>
        <xdr:cNvPr id="71787" name="AutoShape 3"/>
        <xdr:cNvSpPr>
          <a:spLocks noRot="1" noChangeAspect="1" noMove="1" noResize="1" noChangeArrowheads="1"/>
        </xdr:cNvSpPr>
      </xdr:nvSpPr>
      <xdr:spPr bwMode="auto">
        <a:xfrm>
          <a:off x="6477000" y="9410700"/>
          <a:ext cx="5715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nane.chekli/AppData/Local/Microsoft/Windows/Temporary%20Internet%20Files/Content.Outlook/ZDKO8Q1S/Dossier%20Statistique%20(ste)%20(version%201)%20(version%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01"/>
      <sheetName val="D02"/>
      <sheetName val="D02BIS"/>
      <sheetName val="D03"/>
      <sheetName val="D04"/>
      <sheetName val="D05"/>
      <sheetName val="D06"/>
      <sheetName val="D07"/>
      <sheetName val="D08"/>
      <sheetName val="D09"/>
      <sheetName val="D10_211"/>
      <sheetName val="D10_212"/>
      <sheetName val="D10_213"/>
      <sheetName val="D10_214"/>
      <sheetName val="D10_21"/>
      <sheetName val="D10_232"/>
      <sheetName val="D10_241"/>
      <sheetName val="D10_242"/>
      <sheetName val="D10_248"/>
      <sheetName val="D10_24"/>
      <sheetName val="D10_251"/>
      <sheetName val="D10_252"/>
      <sheetName val="D10_253"/>
      <sheetName val="D10_25"/>
      <sheetName val="D10_261"/>
      <sheetName val="D10_262"/>
      <sheetName val="D10_263"/>
      <sheetName val="D10_264"/>
      <sheetName val="D10_265"/>
      <sheetName val="D10_266"/>
      <sheetName val="D10_26"/>
      <sheetName val="D10_271"/>
      <sheetName val="D10_272"/>
      <sheetName val="D10_273"/>
      <sheetName val="D10_274"/>
      <sheetName val="D10_27"/>
      <sheetName val="D10_281"/>
      <sheetName val="D10_282"/>
      <sheetName val="D10_283"/>
      <sheetName val="D10_284"/>
      <sheetName val="D10_285"/>
      <sheetName val="D10_286"/>
      <sheetName val="D10_288"/>
      <sheetName val="D10_28"/>
      <sheetName val="D10_291"/>
      <sheetName val="D10_292"/>
      <sheetName val="D10_293"/>
      <sheetName val="D10_29"/>
      <sheetName val="D10_Récapitulation"/>
      <sheetName val="D11"/>
      <sheetName val="D12_2311"/>
      <sheetName val="D12_2312"/>
      <sheetName val="D12_2313"/>
      <sheetName val="D12_2314"/>
      <sheetName val="D12_2315"/>
      <sheetName val="D12_2318"/>
      <sheetName val="D12_Coassurance"/>
      <sheetName val="D12_Récap"/>
      <sheetName val="D13_Tab I"/>
      <sheetName val="D13_Tab II"/>
      <sheetName val="D14"/>
      <sheetName val="D15"/>
      <sheetName val="D16"/>
      <sheetName val="D17"/>
      <sheetName val="D18"/>
      <sheetName val="D19"/>
      <sheetName val="D20_Tab  I &amp; II"/>
      <sheetName val="D20_Tab  III à V"/>
      <sheetName val="D21"/>
      <sheetName val="D22-Bilan"/>
      <sheetName val="D22-CPC"/>
      <sheetName val="D23"/>
      <sheetName val="D24"/>
      <sheetName val="D25"/>
      <sheetName val="D26"/>
      <sheetName val="D27"/>
      <sheetName val="D28"/>
      <sheetName val="D29"/>
      <sheetName val="R01"/>
      <sheetName val="R02"/>
      <sheetName val="R03"/>
      <sheetName val="PR1"/>
      <sheetName val="PR2"/>
      <sheetName val="PR3"/>
    </sheetNames>
    <sheetDataSet>
      <sheetData sheetId="0"/>
      <sheetData sheetId="1"/>
      <sheetData sheetId="2"/>
      <sheetData sheetId="3"/>
      <sheetData sheetId="4">
        <row r="1">
          <cell r="B1" t="str">
            <v xml:space="preserve"> ………………… </v>
          </cell>
        </row>
        <row r="2">
          <cell r="B2">
            <v>2005</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D43"/>
  <sheetViews>
    <sheetView showGridLines="0" tabSelected="1" zoomScale="85" zoomScaleNormal="85" zoomScaleSheetLayoutView="85" workbookViewId="0"/>
  </sheetViews>
  <sheetFormatPr baseColWidth="10" defaultColWidth="11.453125" defaultRowHeight="12.9" x14ac:dyDescent="0.25"/>
  <cols>
    <col min="1" max="1" width="11.453125" style="1051"/>
    <col min="2" max="2" width="20.1796875" style="1051" bestFit="1" customWidth="1"/>
    <col min="3" max="3" width="2.26953125" style="1051" customWidth="1"/>
    <col min="4" max="4" width="144.54296875" style="1051" customWidth="1"/>
    <col min="5" max="16384" width="11.453125" style="1051"/>
  </cols>
  <sheetData>
    <row r="2" spans="2:4" ht="15.75" customHeight="1" x14ac:dyDescent="0.25">
      <c r="B2" s="1112" t="s">
        <v>1873</v>
      </c>
      <c r="C2" s="1112"/>
      <c r="D2" s="1112"/>
    </row>
    <row r="3" spans="2:4" ht="15.05" x14ac:dyDescent="0.3">
      <c r="B3" s="1113"/>
      <c r="C3" s="1113"/>
      <c r="D3" s="1113"/>
    </row>
    <row r="4" spans="2:4" ht="21.8" customHeight="1" x14ac:dyDescent="0.25">
      <c r="B4" s="1114" t="s">
        <v>1874</v>
      </c>
      <c r="C4" s="1115"/>
      <c r="D4" s="1114" t="s">
        <v>1875</v>
      </c>
    </row>
    <row r="7" spans="2:4" ht="15.05" customHeight="1" x14ac:dyDescent="0.25">
      <c r="B7" s="1108" t="s">
        <v>1602</v>
      </c>
      <c r="C7" s="1109"/>
      <c r="D7" s="1110" t="s">
        <v>463</v>
      </c>
    </row>
    <row r="8" spans="2:4" ht="15.05" customHeight="1" x14ac:dyDescent="0.25">
      <c r="B8" s="1108" t="s">
        <v>1604</v>
      </c>
      <c r="C8" s="1109"/>
      <c r="D8" s="1110" t="s">
        <v>1605</v>
      </c>
    </row>
    <row r="9" spans="2:4" ht="15.05" customHeight="1" x14ac:dyDescent="0.25">
      <c r="B9" s="1108" t="s">
        <v>751</v>
      </c>
      <c r="C9" s="1109"/>
      <c r="D9" s="1110" t="s">
        <v>752</v>
      </c>
    </row>
    <row r="10" spans="2:4" ht="15.05" customHeight="1" x14ac:dyDescent="0.25">
      <c r="B10" s="1108" t="s">
        <v>1608</v>
      </c>
      <c r="C10" s="1109"/>
      <c r="D10" s="1110" t="s">
        <v>1609</v>
      </c>
    </row>
    <row r="11" spans="2:4" ht="15.05" customHeight="1" x14ac:dyDescent="0.25">
      <c r="B11" s="1108" t="s">
        <v>1829</v>
      </c>
      <c r="C11" s="1109"/>
      <c r="D11" s="1110" t="s">
        <v>1616</v>
      </c>
    </row>
    <row r="12" spans="2:4" ht="15.05" customHeight="1" x14ac:dyDescent="0.25">
      <c r="B12" s="1108" t="s">
        <v>1406</v>
      </c>
      <c r="C12" s="1109"/>
      <c r="D12" s="1110" t="s">
        <v>1830</v>
      </c>
    </row>
    <row r="13" spans="2:4" ht="15.05" customHeight="1" x14ac:dyDescent="0.25">
      <c r="B13" s="1108" t="s">
        <v>217</v>
      </c>
      <c r="C13" s="1109"/>
      <c r="D13" s="1110" t="s">
        <v>218</v>
      </c>
    </row>
    <row r="14" spans="2:4" ht="15.05" customHeight="1" x14ac:dyDescent="0.25">
      <c r="B14" s="1108" t="s">
        <v>462</v>
      </c>
      <c r="C14" s="1109"/>
      <c r="D14" s="1110" t="s">
        <v>925</v>
      </c>
    </row>
    <row r="15" spans="2:4" ht="15.05" customHeight="1" x14ac:dyDescent="0.25">
      <c r="B15" s="1108" t="s">
        <v>371</v>
      </c>
      <c r="C15" s="1109"/>
      <c r="D15" s="1110" t="s">
        <v>374</v>
      </c>
    </row>
    <row r="16" spans="2:4" ht="15.05" customHeight="1" x14ac:dyDescent="0.25">
      <c r="B16" s="1108" t="s">
        <v>1877</v>
      </c>
      <c r="C16" s="1109"/>
      <c r="D16" s="1110" t="s">
        <v>1831</v>
      </c>
    </row>
    <row r="17" spans="2:4" ht="15.05" customHeight="1" x14ac:dyDescent="0.25">
      <c r="B17" s="1108" t="s">
        <v>1832</v>
      </c>
      <c r="C17" s="1109"/>
      <c r="D17" s="1110" t="s">
        <v>668</v>
      </c>
    </row>
    <row r="18" spans="2:4" ht="15.05" customHeight="1" x14ac:dyDescent="0.25">
      <c r="B18" s="1108" t="s">
        <v>1833</v>
      </c>
      <c r="C18" s="1109"/>
      <c r="D18" s="1110" t="s">
        <v>1834</v>
      </c>
    </row>
    <row r="19" spans="2:4" ht="15.05" customHeight="1" x14ac:dyDescent="0.25">
      <c r="B19" s="1108" t="s">
        <v>1835</v>
      </c>
      <c r="C19" s="1109"/>
      <c r="D19" s="1111" t="s">
        <v>1836</v>
      </c>
    </row>
    <row r="20" spans="2:4" ht="15.05" customHeight="1" x14ac:dyDescent="0.25">
      <c r="B20" s="1108" t="s">
        <v>1878</v>
      </c>
      <c r="C20" s="1109"/>
      <c r="D20" s="1110" t="s">
        <v>1876</v>
      </c>
    </row>
    <row r="21" spans="2:4" ht="15.05" customHeight="1" x14ac:dyDescent="0.25">
      <c r="B21" s="1108" t="s">
        <v>1837</v>
      </c>
      <c r="C21" s="1109"/>
      <c r="D21" s="1110" t="s">
        <v>1838</v>
      </c>
    </row>
    <row r="22" spans="2:4" ht="15.05" customHeight="1" x14ac:dyDescent="0.25">
      <c r="B22" s="1108" t="s">
        <v>1839</v>
      </c>
      <c r="C22" s="1109"/>
      <c r="D22" s="1110" t="s">
        <v>1840</v>
      </c>
    </row>
    <row r="23" spans="2:4" ht="15.05" customHeight="1" x14ac:dyDescent="0.25">
      <c r="B23" s="1108" t="s">
        <v>1841</v>
      </c>
      <c r="C23" s="1109"/>
      <c r="D23" s="1110" t="s">
        <v>1842</v>
      </c>
    </row>
    <row r="24" spans="2:4" ht="15.05" customHeight="1" x14ac:dyDescent="0.25">
      <c r="B24" s="1108" t="s">
        <v>1843</v>
      </c>
      <c r="C24" s="1109"/>
      <c r="D24" s="1110" t="s">
        <v>1844</v>
      </c>
    </row>
    <row r="25" spans="2:4" ht="15.05" customHeight="1" x14ac:dyDescent="0.25">
      <c r="B25" s="1108" t="s">
        <v>1845</v>
      </c>
      <c r="C25" s="1109"/>
      <c r="D25" s="1110" t="s">
        <v>1846</v>
      </c>
    </row>
    <row r="26" spans="2:4" ht="15.05" customHeight="1" x14ac:dyDescent="0.25">
      <c r="B26" s="1108" t="s">
        <v>1879</v>
      </c>
      <c r="C26" s="1109"/>
      <c r="D26" s="1110" t="s">
        <v>1847</v>
      </c>
    </row>
    <row r="27" spans="2:4" ht="15.05" customHeight="1" x14ac:dyDescent="0.25">
      <c r="B27" s="1108" t="s">
        <v>1848</v>
      </c>
      <c r="C27" s="1109"/>
      <c r="D27" s="1111" t="s">
        <v>1849</v>
      </c>
    </row>
    <row r="28" spans="2:4" ht="15.05" customHeight="1" x14ac:dyDescent="0.25">
      <c r="B28" s="1108" t="s">
        <v>1880</v>
      </c>
      <c r="C28" s="1109"/>
      <c r="D28" s="1110" t="s">
        <v>1850</v>
      </c>
    </row>
    <row r="29" spans="2:4" ht="15.05" customHeight="1" x14ac:dyDescent="0.25">
      <c r="B29" s="1108" t="s">
        <v>1851</v>
      </c>
      <c r="C29" s="1109"/>
      <c r="D29" s="1111" t="s">
        <v>1852</v>
      </c>
    </row>
    <row r="30" spans="2:4" ht="15.05" customHeight="1" x14ac:dyDescent="0.25">
      <c r="B30" s="1108" t="s">
        <v>1853</v>
      </c>
      <c r="C30" s="1109"/>
      <c r="D30" s="1110" t="s">
        <v>1854</v>
      </c>
    </row>
    <row r="31" spans="2:4" ht="15.05" customHeight="1" x14ac:dyDescent="0.25">
      <c r="B31" s="1108" t="s">
        <v>1855</v>
      </c>
      <c r="C31" s="1109"/>
      <c r="D31" s="1110" t="s">
        <v>1856</v>
      </c>
    </row>
    <row r="32" spans="2:4" ht="15.05" customHeight="1" x14ac:dyDescent="0.25">
      <c r="B32" s="1108" t="s">
        <v>1857</v>
      </c>
      <c r="C32" s="1109"/>
      <c r="D32" s="1110" t="s">
        <v>1858</v>
      </c>
    </row>
    <row r="33" spans="2:4" ht="15.05" customHeight="1" x14ac:dyDescent="0.25">
      <c r="B33" s="1108" t="s">
        <v>1881</v>
      </c>
      <c r="C33" s="1109"/>
      <c r="D33" s="1110" t="s">
        <v>1859</v>
      </c>
    </row>
    <row r="34" spans="2:4" ht="15.05" customHeight="1" x14ac:dyDescent="0.25">
      <c r="B34" s="1108" t="s">
        <v>1860</v>
      </c>
      <c r="C34" s="1109"/>
      <c r="D34" s="1111" t="s">
        <v>1861</v>
      </c>
    </row>
    <row r="35" spans="2:4" ht="15.05" customHeight="1" x14ac:dyDescent="0.25">
      <c r="B35" s="1108" t="s">
        <v>1862</v>
      </c>
      <c r="C35" s="1109"/>
      <c r="D35" s="1110" t="s">
        <v>1863</v>
      </c>
    </row>
    <row r="36" spans="2:4" ht="15.05" customHeight="1" x14ac:dyDescent="0.25">
      <c r="B36" s="1108" t="s">
        <v>1882</v>
      </c>
      <c r="C36" s="1109"/>
      <c r="D36" s="1110" t="s">
        <v>1864</v>
      </c>
    </row>
    <row r="37" spans="2:4" ht="15.05" customHeight="1" x14ac:dyDescent="0.25">
      <c r="B37" s="1108" t="s">
        <v>1865</v>
      </c>
      <c r="C37" s="1109"/>
      <c r="D37" s="1110" t="s">
        <v>1866</v>
      </c>
    </row>
    <row r="38" spans="2:4" ht="15.05" customHeight="1" x14ac:dyDescent="0.25">
      <c r="B38" s="1108" t="s">
        <v>1883</v>
      </c>
      <c r="C38" s="1109"/>
      <c r="D38" s="1110" t="s">
        <v>1867</v>
      </c>
    </row>
    <row r="39" spans="2:4" ht="15.05" customHeight="1" x14ac:dyDescent="0.25">
      <c r="B39" s="1108" t="s">
        <v>1868</v>
      </c>
      <c r="C39" s="1109"/>
      <c r="D39" s="1110" t="s">
        <v>1869</v>
      </c>
    </row>
    <row r="40" spans="2:4" ht="15.05" customHeight="1" x14ac:dyDescent="0.25">
      <c r="B40" s="1108" t="s">
        <v>1884</v>
      </c>
      <c r="C40" s="1109"/>
      <c r="D40" s="1110" t="s">
        <v>1870</v>
      </c>
    </row>
    <row r="41" spans="2:4" ht="15.05" customHeight="1" x14ac:dyDescent="0.25">
      <c r="B41" s="1108" t="s">
        <v>1885</v>
      </c>
      <c r="C41" s="1109"/>
      <c r="D41" s="1110" t="s">
        <v>1871</v>
      </c>
    </row>
    <row r="42" spans="2:4" ht="15.05" customHeight="1" x14ac:dyDescent="0.25">
      <c r="B42" s="1108" t="s">
        <v>1886</v>
      </c>
      <c r="C42" s="1109"/>
      <c r="D42" s="1110" t="s">
        <v>1802</v>
      </c>
    </row>
    <row r="43" spans="2:4" ht="15.05" customHeight="1" x14ac:dyDescent="0.25">
      <c r="B43" s="1108" t="s">
        <v>1820</v>
      </c>
      <c r="C43" s="1109"/>
      <c r="D43" s="1110" t="s">
        <v>1872</v>
      </c>
    </row>
  </sheetData>
  <hyperlinks>
    <hyperlink ref="B7" location="'D01'!A1" display="ETAT D01"/>
    <hyperlink ref="B8" location="'D02'!A1" display="ETAT D02"/>
    <hyperlink ref="B9" location="D02BIS!A1" display="ETAT D02 BIS"/>
    <hyperlink ref="B10" location="'D03'!A1" display="ETAT D03 "/>
    <hyperlink ref="B11" location="'D04'!A1" display="ETAT D04"/>
    <hyperlink ref="B12" location="'D05'!A1" display="ETAT D05"/>
    <hyperlink ref="B13" location="'D06'!A1" display="ETAT D06"/>
    <hyperlink ref="B14" location="'D07'!A1" display="ETAT D07"/>
    <hyperlink ref="B15" location="'D08'!A1" display="ETAT D08"/>
    <hyperlink ref="B16" location="'D09'!A1" display="ETAT D09"/>
    <hyperlink ref="B17" location="D10_Récapitulation!A1" display="ETAT D10"/>
    <hyperlink ref="B18" location="'D11'!A1" display="ETAT D11"/>
    <hyperlink ref="B19" location="D12_Récap!A1" display="ETAT D12"/>
    <hyperlink ref="B20" location="'D13_Tab I'!A1" display="ETAT D13 "/>
    <hyperlink ref="B21" location="'D14'!A1" display="ETAT D14"/>
    <hyperlink ref="B22" location="'D15'!A1" display="ETAT D15"/>
    <hyperlink ref="B23" location="'D16'!A1" display="ETAT D16 "/>
    <hyperlink ref="B24" location="'D16 bis'!A1" display="ETAT D16 BIS"/>
    <hyperlink ref="B25" location="'D17'!A1" display="ETAT D17"/>
    <hyperlink ref="B26" location="'D18'!A1" display="ETAT D18"/>
    <hyperlink ref="B27" location="'D19'!A1" display="ETAT D19"/>
    <hyperlink ref="B28" location="'D20_Tab  I &amp; II'!A1" display="ETAT D20"/>
    <hyperlink ref="B29" location="'D21'!A1" display="ETAT D21"/>
    <hyperlink ref="B30" location="'D22-Bilan'!A1" display="ETAT D22 "/>
    <hyperlink ref="B31" location="'D23'!A1" display="ETAT D23"/>
    <hyperlink ref="B32" location="'D23 bis tab I'!A1" display="ETAT D23 BIS"/>
    <hyperlink ref="B33" location="'D24'!A1" display="ETAT D24"/>
    <hyperlink ref="B34" location="'D25'!A1" display="ETAT D25 "/>
    <hyperlink ref="B36" location="'D27'!A1" display="ETAT D27"/>
    <hyperlink ref="B37" location="'D28'!A1" display="ETAT D28"/>
    <hyperlink ref="B38" location="'D29'!A1" display="ETAT D29"/>
    <hyperlink ref="B40" location="'R02'!A1" display="ETAT R02 "/>
    <hyperlink ref="B41" location="'R03'!A1" display="ETAT R03 "/>
    <hyperlink ref="B42" location="'R04'!A1" display="ETAT R04"/>
    <hyperlink ref="B43" location="'R05'!A1" display="ETAT R05"/>
    <hyperlink ref="B35" location="'D26'!A1" display="ETAT D26"/>
    <hyperlink ref="B39" location="'R01'!A1" display="ETAT R01"/>
  </hyperlinks>
  <printOptions horizontalCentered="1"/>
  <pageMargins left="0.7" right="0.7" top="0.75" bottom="0.75" header="0.3" footer="0.3"/>
  <pageSetup paperSize="9" scale="77"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C141"/>
  <sheetViews>
    <sheetView showGridLines="0" topLeftCell="C1" workbookViewId="0">
      <selection sqref="A1:H1"/>
    </sheetView>
  </sheetViews>
  <sheetFormatPr baseColWidth="10" defaultColWidth="11.453125" defaultRowHeight="11.85" x14ac:dyDescent="0.25"/>
  <cols>
    <col min="1" max="1" width="8.54296875" style="4" customWidth="1"/>
    <col min="2" max="2" width="78.453125" style="4" customWidth="1"/>
    <col min="3" max="3" width="17.26953125" style="300" customWidth="1"/>
    <col min="4" max="16384" width="11.453125" style="4"/>
  </cols>
  <sheetData>
    <row r="1" spans="1:3" ht="15.05" customHeight="1" x14ac:dyDescent="0.25">
      <c r="A1" s="8" t="s">
        <v>1409</v>
      </c>
      <c r="B1" s="4" t="str">
        <f>'D04'!B1</f>
        <v xml:space="preserve"> ………………… </v>
      </c>
    </row>
    <row r="2" spans="1:3" ht="15.05" customHeight="1" x14ac:dyDescent="0.25">
      <c r="A2" s="8" t="s">
        <v>926</v>
      </c>
      <c r="B2" s="473">
        <f>'D04'!B2</f>
        <v>0</v>
      </c>
    </row>
    <row r="3" spans="1:3" ht="15.05" customHeight="1" x14ac:dyDescent="0.25">
      <c r="A3" s="1187" t="s">
        <v>371</v>
      </c>
      <c r="B3" s="1187"/>
      <c r="C3" s="1187"/>
    </row>
    <row r="4" spans="1:3" ht="15.05" customHeight="1" x14ac:dyDescent="0.25">
      <c r="A4" s="1187" t="s">
        <v>374</v>
      </c>
      <c r="B4" s="1187"/>
      <c r="C4" s="1187"/>
    </row>
    <row r="5" spans="1:3" ht="15.05" customHeight="1" x14ac:dyDescent="0.25">
      <c r="A5" s="1188" t="s">
        <v>1690</v>
      </c>
      <c r="B5" s="1188"/>
      <c r="C5" s="1188"/>
    </row>
    <row r="6" spans="1:3" ht="15.05" customHeight="1" x14ac:dyDescent="0.25">
      <c r="A6" s="88"/>
      <c r="B6" s="88" t="s">
        <v>1628</v>
      </c>
    </row>
    <row r="7" spans="1:3" ht="8.1999999999999993" customHeight="1" x14ac:dyDescent="0.25">
      <c r="A7" s="88"/>
      <c r="B7" s="88"/>
    </row>
    <row r="8" spans="1:3" ht="15.05" customHeight="1" x14ac:dyDescent="0.25">
      <c r="A8" s="67"/>
      <c r="B8" s="94" t="s">
        <v>1691</v>
      </c>
      <c r="C8" s="238"/>
    </row>
    <row r="9" spans="1:3" ht="15.05" customHeight="1" x14ac:dyDescent="0.25">
      <c r="A9" s="67"/>
      <c r="B9" s="91" t="s">
        <v>1692</v>
      </c>
      <c r="C9" s="272"/>
    </row>
    <row r="10" spans="1:3" ht="15.05" customHeight="1" x14ac:dyDescent="0.25">
      <c r="A10" s="67"/>
      <c r="B10" s="91" t="s">
        <v>1693</v>
      </c>
      <c r="C10" s="272"/>
    </row>
    <row r="11" spans="1:3" ht="15.05" customHeight="1" x14ac:dyDescent="0.25">
      <c r="A11" s="67"/>
      <c r="B11" s="91" t="s">
        <v>1694</v>
      </c>
      <c r="C11" s="272"/>
    </row>
    <row r="12" spans="1:3" ht="15.05" customHeight="1" x14ac:dyDescent="0.25">
      <c r="A12" s="67"/>
      <c r="B12" s="89" t="s">
        <v>1695</v>
      </c>
      <c r="C12" s="274"/>
    </row>
    <row r="13" spans="1:3" ht="15.05" customHeight="1" x14ac:dyDescent="0.25">
      <c r="A13" s="67"/>
      <c r="B13" s="91" t="s">
        <v>1696</v>
      </c>
      <c r="C13" s="272"/>
    </row>
    <row r="14" spans="1:3" ht="15.05" customHeight="1" x14ac:dyDescent="0.25">
      <c r="A14" s="67"/>
      <c r="B14" s="91" t="s">
        <v>1697</v>
      </c>
      <c r="C14" s="272"/>
    </row>
    <row r="15" spans="1:3" ht="15.05" customHeight="1" x14ac:dyDescent="0.25">
      <c r="A15" s="67"/>
      <c r="B15" s="91" t="s">
        <v>1698</v>
      </c>
      <c r="C15" s="272"/>
    </row>
    <row r="16" spans="1:3" ht="15.05" customHeight="1" x14ac:dyDescent="0.25">
      <c r="A16" s="67"/>
      <c r="B16" s="91" t="s">
        <v>742</v>
      </c>
      <c r="C16" s="272"/>
    </row>
    <row r="17" spans="1:3" ht="15.05" customHeight="1" x14ac:dyDescent="0.25">
      <c r="A17" s="67"/>
      <c r="B17" s="91" t="s">
        <v>743</v>
      </c>
      <c r="C17" s="272"/>
    </row>
    <row r="18" spans="1:3" ht="15.05" customHeight="1" x14ac:dyDescent="0.25">
      <c r="A18" s="67"/>
      <c r="B18" s="91" t="s">
        <v>744</v>
      </c>
      <c r="C18" s="272"/>
    </row>
    <row r="19" spans="1:3" ht="15.05" customHeight="1" x14ac:dyDescent="0.25">
      <c r="A19" s="67"/>
      <c r="B19" s="91" t="s">
        <v>745</v>
      </c>
      <c r="C19" s="272"/>
    </row>
    <row r="20" spans="1:3" ht="15.05" customHeight="1" x14ac:dyDescent="0.25">
      <c r="A20" s="67"/>
      <c r="B20" s="89" t="s">
        <v>746</v>
      </c>
      <c r="C20" s="274"/>
    </row>
    <row r="21" spans="1:3" ht="15.05" customHeight="1" x14ac:dyDescent="0.25">
      <c r="A21" s="67"/>
      <c r="B21" s="95" t="s">
        <v>749</v>
      </c>
      <c r="C21" s="269">
        <f>SUM(C8:C12)-C14-C15-C16-C17-C18-C19-C20</f>
        <v>0</v>
      </c>
    </row>
    <row r="22" spans="1:3" ht="15.05" customHeight="1" x14ac:dyDescent="0.25">
      <c r="A22" s="67"/>
      <c r="B22" s="91" t="s">
        <v>747</v>
      </c>
      <c r="C22" s="272"/>
    </row>
    <row r="23" spans="1:3" ht="15.05" customHeight="1" x14ac:dyDescent="0.25">
      <c r="A23" s="67"/>
      <c r="B23" s="89" t="s">
        <v>748</v>
      </c>
      <c r="C23" s="274"/>
    </row>
    <row r="24" spans="1:3" ht="15.05" customHeight="1" x14ac:dyDescent="0.25">
      <c r="A24" s="67"/>
      <c r="B24" s="95" t="s">
        <v>750</v>
      </c>
      <c r="C24" s="269">
        <f>C21+C22+C23</f>
        <v>0</v>
      </c>
    </row>
    <row r="25" spans="1:3" ht="15.05" customHeight="1" x14ac:dyDescent="0.25">
      <c r="B25" s="976" t="s">
        <v>757</v>
      </c>
      <c r="C25" s="977"/>
    </row>
    <row r="26" spans="1:3" ht="15.05" customHeight="1" x14ac:dyDescent="0.25">
      <c r="A26" s="1188" t="s">
        <v>843</v>
      </c>
      <c r="B26" s="1188"/>
      <c r="C26" s="1188"/>
    </row>
    <row r="27" spans="1:3" ht="8.1999999999999993" customHeight="1" x14ac:dyDescent="0.25">
      <c r="A27" s="88"/>
      <c r="B27" s="88"/>
      <c r="C27" s="461"/>
    </row>
    <row r="28" spans="1:3" ht="15.05" customHeight="1" x14ac:dyDescent="0.25">
      <c r="B28" s="1183" t="s">
        <v>844</v>
      </c>
      <c r="C28" s="1184"/>
    </row>
    <row r="29" spans="1:3" ht="15.05" customHeight="1" x14ac:dyDescent="0.25">
      <c r="B29" s="54" t="s">
        <v>845</v>
      </c>
      <c r="C29" s="462"/>
    </row>
    <row r="30" spans="1:3" ht="15.05" customHeight="1" x14ac:dyDescent="0.25">
      <c r="B30" s="89" t="s">
        <v>846</v>
      </c>
      <c r="C30" s="274"/>
    </row>
    <row r="31" spans="1:3" ht="15.05" customHeight="1" x14ac:dyDescent="0.25">
      <c r="B31" s="89" t="s">
        <v>847</v>
      </c>
      <c r="C31" s="274"/>
    </row>
    <row r="32" spans="1:3" ht="15.05" customHeight="1" x14ac:dyDescent="0.25">
      <c r="B32" s="53" t="s">
        <v>848</v>
      </c>
      <c r="C32" s="465">
        <f>IF(C30=0,0,IF(C31/C30&lt;0.85,85%,C31/C30))</f>
        <v>0</v>
      </c>
    </row>
    <row r="33" spans="2:3" ht="15.05" customHeight="1" x14ac:dyDescent="0.25">
      <c r="B33" s="90" t="s">
        <v>849</v>
      </c>
      <c r="C33" s="269">
        <f>C30*C32*0.05</f>
        <v>0</v>
      </c>
    </row>
    <row r="34" spans="2:3" ht="15.05" customHeight="1" x14ac:dyDescent="0.25">
      <c r="B34" s="54" t="s">
        <v>850</v>
      </c>
      <c r="C34" s="462"/>
    </row>
    <row r="35" spans="2:3" ht="15.05" customHeight="1" x14ac:dyDescent="0.25">
      <c r="B35" s="53" t="s">
        <v>851</v>
      </c>
      <c r="C35" s="274"/>
    </row>
    <row r="36" spans="2:3" ht="15.05" customHeight="1" x14ac:dyDescent="0.25">
      <c r="B36" s="53" t="s">
        <v>1304</v>
      </c>
      <c r="C36" s="274"/>
    </row>
    <row r="37" spans="2:3" ht="15.05" customHeight="1" x14ac:dyDescent="0.25">
      <c r="B37" s="53" t="s">
        <v>366</v>
      </c>
      <c r="C37" s="274"/>
    </row>
    <row r="38" spans="2:3" ht="15.05" customHeight="1" x14ac:dyDescent="0.25">
      <c r="B38" s="53" t="s">
        <v>367</v>
      </c>
      <c r="C38" s="244">
        <f>SUM(C35:C37)</f>
        <v>0</v>
      </c>
    </row>
    <row r="39" spans="2:3" ht="15.05" customHeight="1" x14ac:dyDescent="0.25">
      <c r="B39" s="53" t="s">
        <v>368</v>
      </c>
      <c r="C39" s="274"/>
    </row>
    <row r="40" spans="2:3" ht="15.05" customHeight="1" x14ac:dyDescent="0.25">
      <c r="B40" s="53" t="s">
        <v>369</v>
      </c>
      <c r="C40" s="465">
        <f>IF(C38=0,0,IF(C39/C38&lt;0.5,50%,C39/C38))</f>
        <v>0</v>
      </c>
    </row>
    <row r="41" spans="2:3" ht="15.05" customHeight="1" x14ac:dyDescent="0.25">
      <c r="B41" s="90" t="s">
        <v>370</v>
      </c>
      <c r="C41" s="245">
        <f>(C35*0.003+C36*0.0015+C37*0.001)*C40</f>
        <v>0</v>
      </c>
    </row>
    <row r="42" spans="2:3" ht="15.05" customHeight="1" x14ac:dyDescent="0.25">
      <c r="B42" s="90" t="s">
        <v>933</v>
      </c>
      <c r="C42" s="245">
        <f>C41+C33</f>
        <v>0</v>
      </c>
    </row>
    <row r="43" spans="2:3" ht="15.05" customHeight="1" x14ac:dyDescent="0.25">
      <c r="B43" s="1183" t="s">
        <v>934</v>
      </c>
      <c r="C43" s="1184"/>
    </row>
    <row r="44" spans="2:3" ht="15.05" customHeight="1" x14ac:dyDescent="0.25">
      <c r="B44" s="54" t="s">
        <v>935</v>
      </c>
      <c r="C44" s="462"/>
    </row>
    <row r="45" spans="2:3" ht="24.75" customHeight="1" x14ac:dyDescent="0.25">
      <c r="B45" s="225" t="s">
        <v>15</v>
      </c>
      <c r="C45" s="301"/>
    </row>
    <row r="46" spans="2:3" ht="24.75" customHeight="1" x14ac:dyDescent="0.25">
      <c r="B46" s="225" t="s">
        <v>477</v>
      </c>
      <c r="C46" s="301"/>
    </row>
    <row r="47" spans="2:3" ht="15.05" customHeight="1" x14ac:dyDescent="0.25">
      <c r="B47" s="226" t="s">
        <v>936</v>
      </c>
      <c r="C47" s="245">
        <f>C45*0.01+C46*0.04</f>
        <v>0</v>
      </c>
    </row>
    <row r="48" spans="2:3" ht="15.05" customHeight="1" x14ac:dyDescent="0.25">
      <c r="B48" s="54" t="s">
        <v>850</v>
      </c>
      <c r="C48" s="463"/>
    </row>
    <row r="49" spans="2:3" ht="15.05" customHeight="1" x14ac:dyDescent="0.25">
      <c r="B49" s="89" t="s">
        <v>937</v>
      </c>
      <c r="C49" s="246"/>
    </row>
    <row r="50" spans="2:3" ht="15.05" customHeight="1" x14ac:dyDescent="0.25">
      <c r="B50" s="89" t="s">
        <v>938</v>
      </c>
      <c r="C50" s="246"/>
    </row>
    <row r="51" spans="2:3" ht="15.05" customHeight="1" x14ac:dyDescent="0.25">
      <c r="B51" s="89" t="s">
        <v>939</v>
      </c>
      <c r="C51" s="465">
        <f>IF(C49=0,0,IF(C50/C49&lt;0.5,50%,C50/C49))</f>
        <v>0</v>
      </c>
    </row>
    <row r="52" spans="2:3" ht="15.05" customHeight="1" x14ac:dyDescent="0.25">
      <c r="B52" s="92" t="s">
        <v>940</v>
      </c>
      <c r="C52" s="245">
        <f>C49*C51*0.003</f>
        <v>0</v>
      </c>
    </row>
    <row r="53" spans="2:3" ht="15.05" customHeight="1" x14ac:dyDescent="0.25">
      <c r="B53" s="90" t="s">
        <v>941</v>
      </c>
      <c r="C53" s="245">
        <f>C47+C52</f>
        <v>0</v>
      </c>
    </row>
    <row r="54" spans="2:3" ht="15.05" customHeight="1" x14ac:dyDescent="0.25">
      <c r="B54" s="93" t="s">
        <v>942</v>
      </c>
      <c r="C54" s="245">
        <f>C33+C41+C47+C52</f>
        <v>0</v>
      </c>
    </row>
    <row r="55" spans="2:3" ht="15.05" customHeight="1" x14ac:dyDescent="0.25">
      <c r="B55" s="88"/>
    </row>
    <row r="56" spans="2:3" ht="15.05" customHeight="1" x14ac:dyDescent="0.25">
      <c r="B56" s="80"/>
    </row>
    <row r="57" spans="2:3" ht="15.05" customHeight="1" x14ac:dyDescent="0.25"/>
    <row r="58" spans="2:3" ht="15.05" customHeight="1" x14ac:dyDescent="0.25">
      <c r="B58" s="1189" t="s">
        <v>481</v>
      </c>
      <c r="C58" s="1189"/>
    </row>
    <row r="59" spans="2:3" ht="17.100000000000001" customHeight="1" x14ac:dyDescent="0.25">
      <c r="B59" s="1183" t="s">
        <v>946</v>
      </c>
      <c r="C59" s="1184"/>
    </row>
    <row r="60" spans="2:3" ht="17.100000000000001" customHeight="1" x14ac:dyDescent="0.25">
      <c r="B60" s="1185" t="s">
        <v>353</v>
      </c>
      <c r="C60" s="1186"/>
    </row>
    <row r="61" spans="2:3" ht="17.100000000000001" customHeight="1" x14ac:dyDescent="0.25">
      <c r="B61" s="96" t="s">
        <v>354</v>
      </c>
      <c r="C61" s="462"/>
    </row>
    <row r="62" spans="2:3" ht="17.100000000000001" customHeight="1" x14ac:dyDescent="0.25">
      <c r="B62" s="53" t="s">
        <v>355</v>
      </c>
      <c r="C62" s="274"/>
    </row>
    <row r="63" spans="2:3" ht="17.100000000000001" customHeight="1" x14ac:dyDescent="0.25">
      <c r="B63" s="53" t="s">
        <v>1439</v>
      </c>
      <c r="C63" s="274"/>
    </row>
    <row r="64" spans="2:3" ht="17.100000000000001" customHeight="1" x14ac:dyDescent="0.25">
      <c r="B64" s="53" t="s">
        <v>1440</v>
      </c>
      <c r="C64" s="465">
        <f>IF(C62=0,0,IF(C63/C62&lt;0.7,70%,C63/C62))</f>
        <v>0</v>
      </c>
    </row>
    <row r="65" spans="2:3" ht="17.100000000000001" customHeight="1" x14ac:dyDescent="0.25">
      <c r="B65" s="1185" t="s">
        <v>1441</v>
      </c>
      <c r="C65" s="1186"/>
    </row>
    <row r="66" spans="2:3" ht="17.100000000000001" customHeight="1" x14ac:dyDescent="0.25">
      <c r="B66" s="96" t="s">
        <v>1442</v>
      </c>
      <c r="C66" s="462"/>
    </row>
    <row r="67" spans="2:3" ht="17.100000000000001" customHeight="1" x14ac:dyDescent="0.25">
      <c r="B67" s="53" t="s">
        <v>1443</v>
      </c>
      <c r="C67" s="274"/>
    </row>
    <row r="68" spans="2:3" ht="17.100000000000001" customHeight="1" x14ac:dyDescent="0.25">
      <c r="B68" s="53" t="s">
        <v>1444</v>
      </c>
      <c r="C68" s="274"/>
    </row>
    <row r="69" spans="2:3" ht="17.100000000000001" customHeight="1" x14ac:dyDescent="0.25">
      <c r="B69" s="53" t="s">
        <v>1445</v>
      </c>
      <c r="C69" s="465">
        <f>IF(C67=0,0,IF(C68/C67&lt;0.7,70%,C68/C67))</f>
        <v>0</v>
      </c>
    </row>
    <row r="70" spans="2:3" ht="17.100000000000001" customHeight="1" x14ac:dyDescent="0.25">
      <c r="B70" s="1185" t="s">
        <v>1446</v>
      </c>
      <c r="C70" s="1186"/>
    </row>
    <row r="71" spans="2:3" ht="17.100000000000001" customHeight="1" x14ac:dyDescent="0.25">
      <c r="B71" s="96" t="s">
        <v>1447</v>
      </c>
      <c r="C71" s="462"/>
    </row>
    <row r="72" spans="2:3" ht="17.100000000000001" customHeight="1" x14ac:dyDescent="0.25">
      <c r="B72" s="96" t="s">
        <v>484</v>
      </c>
      <c r="C72" s="274"/>
    </row>
    <row r="73" spans="2:3" ht="17.100000000000001" customHeight="1" x14ac:dyDescent="0.25">
      <c r="B73" s="53" t="s">
        <v>483</v>
      </c>
      <c r="C73" s="274"/>
    </row>
    <row r="74" spans="2:3" ht="17.100000000000001" customHeight="1" x14ac:dyDescent="0.25">
      <c r="B74" s="53" t="s">
        <v>1448</v>
      </c>
      <c r="C74" s="465">
        <f>IF(C72=0,0,IF(C73/C72&lt;0.5,50%,C73/C72))</f>
        <v>0</v>
      </c>
    </row>
    <row r="75" spans="2:3" ht="17.100000000000001" customHeight="1" x14ac:dyDescent="0.25">
      <c r="B75" s="90" t="s">
        <v>478</v>
      </c>
      <c r="C75" s="245">
        <f>(C61*C64+C66*C69)*0.3+(C71*C74)*0.2</f>
        <v>0</v>
      </c>
    </row>
    <row r="76" spans="2:3" ht="17.100000000000001" customHeight="1" x14ac:dyDescent="0.25">
      <c r="B76" s="1183" t="s">
        <v>951</v>
      </c>
      <c r="C76" s="1184"/>
    </row>
    <row r="77" spans="2:3" ht="17.100000000000001" customHeight="1" x14ac:dyDescent="0.25">
      <c r="B77" s="1185" t="s">
        <v>1449</v>
      </c>
      <c r="C77" s="1186"/>
    </row>
    <row r="78" spans="2:3" ht="17.100000000000001" customHeight="1" x14ac:dyDescent="0.25">
      <c r="B78" s="53" t="s">
        <v>1450</v>
      </c>
      <c r="C78" s="462"/>
    </row>
    <row r="79" spans="2:3" ht="17.100000000000001" customHeight="1" x14ac:dyDescent="0.25">
      <c r="B79" s="53" t="s">
        <v>1451</v>
      </c>
      <c r="C79" s="462"/>
    </row>
    <row r="80" spans="2:3" ht="17.100000000000001" customHeight="1" x14ac:dyDescent="0.25">
      <c r="B80" s="53" t="s">
        <v>98</v>
      </c>
      <c r="C80" s="462"/>
    </row>
    <row r="81" spans="2:3" ht="17.100000000000001" customHeight="1" x14ac:dyDescent="0.25">
      <c r="B81" s="53" t="s">
        <v>99</v>
      </c>
      <c r="C81" s="464">
        <f>C78+C79-C80</f>
        <v>0</v>
      </c>
    </row>
    <row r="82" spans="2:3" ht="17.100000000000001" customHeight="1" x14ac:dyDescent="0.25">
      <c r="B82" s="53" t="s">
        <v>956</v>
      </c>
      <c r="C82" s="247">
        <f>C81/3</f>
        <v>0</v>
      </c>
    </row>
    <row r="83" spans="2:3" ht="17.100000000000001" customHeight="1" x14ac:dyDescent="0.25">
      <c r="B83" s="1185" t="s">
        <v>1441</v>
      </c>
      <c r="C83" s="1186"/>
    </row>
    <row r="84" spans="2:3" ht="17.100000000000001" customHeight="1" x14ac:dyDescent="0.25">
      <c r="B84" s="53" t="s">
        <v>100</v>
      </c>
      <c r="C84" s="462"/>
    </row>
    <row r="85" spans="2:3" ht="17.100000000000001" customHeight="1" x14ac:dyDescent="0.25">
      <c r="B85" s="53" t="s">
        <v>101</v>
      </c>
      <c r="C85" s="462"/>
    </row>
    <row r="86" spans="2:3" ht="17.100000000000001" customHeight="1" x14ac:dyDescent="0.25">
      <c r="B86" s="53" t="s">
        <v>102</v>
      </c>
      <c r="C86" s="462"/>
    </row>
    <row r="87" spans="2:3" ht="17.100000000000001" customHeight="1" x14ac:dyDescent="0.25">
      <c r="B87" s="53" t="s">
        <v>103</v>
      </c>
      <c r="C87" s="464">
        <f>C84+C85-C86</f>
        <v>0</v>
      </c>
    </row>
    <row r="88" spans="2:3" ht="17.100000000000001" customHeight="1" x14ac:dyDescent="0.25">
      <c r="B88" s="53" t="s">
        <v>104</v>
      </c>
      <c r="C88" s="247">
        <f>C87/3</f>
        <v>0</v>
      </c>
    </row>
    <row r="89" spans="2:3" ht="17.100000000000001" customHeight="1" x14ac:dyDescent="0.25">
      <c r="B89" s="1185" t="s">
        <v>1446</v>
      </c>
      <c r="C89" s="1186"/>
    </row>
    <row r="90" spans="2:3" ht="17.100000000000001" customHeight="1" x14ac:dyDescent="0.25">
      <c r="B90" s="53" t="s">
        <v>105</v>
      </c>
      <c r="C90" s="462"/>
    </row>
    <row r="91" spans="2:3" ht="17.100000000000001" customHeight="1" x14ac:dyDescent="0.25">
      <c r="B91" s="53" t="s">
        <v>106</v>
      </c>
      <c r="C91" s="462"/>
    </row>
    <row r="92" spans="2:3" ht="17.100000000000001" customHeight="1" x14ac:dyDescent="0.25">
      <c r="B92" s="53" t="s">
        <v>107</v>
      </c>
      <c r="C92" s="462"/>
    </row>
    <row r="93" spans="2:3" ht="17.100000000000001" customHeight="1" x14ac:dyDescent="0.25">
      <c r="B93" s="53" t="s">
        <v>108</v>
      </c>
      <c r="C93" s="464">
        <f>C90+C91-C92</f>
        <v>0</v>
      </c>
    </row>
    <row r="94" spans="2:3" ht="17.100000000000001" customHeight="1" x14ac:dyDescent="0.25">
      <c r="B94" s="53" t="s">
        <v>109</v>
      </c>
      <c r="C94" s="247">
        <f>C93/3</f>
        <v>0</v>
      </c>
    </row>
    <row r="95" spans="2:3" ht="17.100000000000001" customHeight="1" x14ac:dyDescent="0.25">
      <c r="B95" s="90" t="s">
        <v>479</v>
      </c>
      <c r="C95" s="245">
        <f>(C82*C64+C88*C69)*0.405+C94*C74*0.27</f>
        <v>0</v>
      </c>
    </row>
    <row r="96" spans="2:3" ht="17.100000000000001" customHeight="1" x14ac:dyDescent="0.25">
      <c r="B96" s="1183" t="s">
        <v>110</v>
      </c>
      <c r="C96" s="1184"/>
    </row>
    <row r="97" spans="2:3" ht="17.100000000000001" customHeight="1" x14ac:dyDescent="0.25">
      <c r="B97" s="1185" t="s">
        <v>353</v>
      </c>
      <c r="C97" s="1186"/>
    </row>
    <row r="98" spans="2:3" ht="17.100000000000001" customHeight="1" x14ac:dyDescent="0.25">
      <c r="B98" s="89" t="s">
        <v>111</v>
      </c>
      <c r="C98" s="274"/>
    </row>
    <row r="99" spans="2:3" ht="17.100000000000001" customHeight="1" x14ac:dyDescent="0.25">
      <c r="B99" s="1185" t="s">
        <v>112</v>
      </c>
      <c r="C99" s="1186"/>
    </row>
    <row r="100" spans="2:3" ht="17.100000000000001" customHeight="1" x14ac:dyDescent="0.25">
      <c r="B100" s="89" t="s">
        <v>113</v>
      </c>
      <c r="C100" s="274"/>
    </row>
    <row r="101" spans="2:3" ht="17.100000000000001" customHeight="1" x14ac:dyDescent="0.25">
      <c r="B101" s="1185" t="s">
        <v>1446</v>
      </c>
      <c r="C101" s="1186"/>
    </row>
    <row r="102" spans="2:3" ht="17.100000000000001" customHeight="1" x14ac:dyDescent="0.25">
      <c r="B102" s="89" t="s">
        <v>114</v>
      </c>
      <c r="C102" s="274"/>
    </row>
    <row r="103" spans="2:3" ht="17.100000000000001" customHeight="1" x14ac:dyDescent="0.25">
      <c r="B103" s="90" t="s">
        <v>480</v>
      </c>
      <c r="C103" s="245">
        <f>(C98+C100+C102)*0.1+(C79*C64+C85*C69)*0.075+C91*C74*0.05</f>
        <v>0</v>
      </c>
    </row>
    <row r="104" spans="2:3" ht="17.100000000000001" customHeight="1" x14ac:dyDescent="0.25">
      <c r="B104" s="97" t="s">
        <v>1471</v>
      </c>
      <c r="C104" s="245">
        <f>MAX(C75,C95,C103)</f>
        <v>0</v>
      </c>
    </row>
    <row r="105" spans="2:3" x14ac:dyDescent="0.25">
      <c r="B105" s="67"/>
      <c r="C105" s="296"/>
    </row>
    <row r="106" spans="2:3" x14ac:dyDescent="0.25">
      <c r="B106" s="99" t="s">
        <v>482</v>
      </c>
      <c r="C106" s="296"/>
    </row>
    <row r="107" spans="2:3" x14ac:dyDescent="0.25">
      <c r="B107" s="99" t="s">
        <v>485</v>
      </c>
      <c r="C107" s="296"/>
    </row>
    <row r="108" spans="2:3" ht="17.100000000000001" customHeight="1" x14ac:dyDescent="0.25">
      <c r="B108" s="98" t="s">
        <v>943</v>
      </c>
      <c r="C108" s="296"/>
    </row>
    <row r="109" spans="2:3" ht="20.149999999999999" customHeight="1" x14ac:dyDescent="0.25">
      <c r="B109" s="100" t="s">
        <v>944</v>
      </c>
      <c r="C109" s="252"/>
    </row>
    <row r="110" spans="2:3" ht="20.149999999999999" customHeight="1" x14ac:dyDescent="0.25">
      <c r="B110" s="95" t="s">
        <v>945</v>
      </c>
      <c r="C110" s="245">
        <f>0.05*C109</f>
        <v>0</v>
      </c>
    </row>
    <row r="111" spans="2:3" ht="26.2" customHeight="1" x14ac:dyDescent="0.25">
      <c r="B111" s="98"/>
      <c r="C111" s="296"/>
    </row>
    <row r="112" spans="2:3" ht="36" customHeight="1" x14ac:dyDescent="0.25">
      <c r="B112" s="98" t="s">
        <v>486</v>
      </c>
      <c r="C112" s="296"/>
    </row>
    <row r="113" spans="2:3" ht="17.100000000000001" customHeight="1" x14ac:dyDescent="0.25">
      <c r="B113" s="1183" t="s">
        <v>946</v>
      </c>
      <c r="C113" s="1184"/>
    </row>
    <row r="114" spans="2:3" ht="17.100000000000001" customHeight="1" x14ac:dyDescent="0.25">
      <c r="B114" s="96" t="s">
        <v>947</v>
      </c>
      <c r="C114" s="462"/>
    </row>
    <row r="115" spans="2:3" ht="17.100000000000001" customHeight="1" x14ac:dyDescent="0.25">
      <c r="B115" s="53" t="s">
        <v>948</v>
      </c>
      <c r="C115" s="274"/>
    </row>
    <row r="116" spans="2:3" ht="17.100000000000001" customHeight="1" x14ac:dyDescent="0.25">
      <c r="B116" s="53" t="s">
        <v>949</v>
      </c>
      <c r="C116" s="274"/>
    </row>
    <row r="117" spans="2:3" ht="17.100000000000001" customHeight="1" x14ac:dyDescent="0.25">
      <c r="B117" s="53" t="s">
        <v>950</v>
      </c>
      <c r="C117" s="465">
        <f>IF(C115=0,0,IF(C116/C115&lt;0.7,70%,C116/C115))</f>
        <v>0</v>
      </c>
    </row>
    <row r="118" spans="2:3" ht="17.100000000000001" customHeight="1" x14ac:dyDescent="0.25">
      <c r="B118" s="90" t="s">
        <v>372</v>
      </c>
      <c r="C118" s="245">
        <f>(C114*C117)*0.3</f>
        <v>0</v>
      </c>
    </row>
    <row r="119" spans="2:3" ht="17.100000000000001" customHeight="1" x14ac:dyDescent="0.25">
      <c r="B119" s="1183" t="s">
        <v>951</v>
      </c>
      <c r="C119" s="1184"/>
    </row>
    <row r="120" spans="2:3" ht="17.100000000000001" customHeight="1" x14ac:dyDescent="0.25">
      <c r="B120" s="53" t="s">
        <v>952</v>
      </c>
      <c r="C120" s="462"/>
    </row>
    <row r="121" spans="2:3" ht="17.100000000000001" customHeight="1" x14ac:dyDescent="0.25">
      <c r="B121" s="53" t="s">
        <v>953</v>
      </c>
      <c r="C121" s="462"/>
    </row>
    <row r="122" spans="2:3" ht="29.3" customHeight="1" x14ac:dyDescent="0.25">
      <c r="B122" s="53" t="s">
        <v>954</v>
      </c>
      <c r="C122" s="462"/>
    </row>
    <row r="123" spans="2:3" ht="17.100000000000001" customHeight="1" x14ac:dyDescent="0.25">
      <c r="B123" s="53" t="s">
        <v>955</v>
      </c>
      <c r="C123" s="464">
        <f>C120+C121-C122</f>
        <v>0</v>
      </c>
    </row>
    <row r="124" spans="2:3" ht="17.100000000000001" customHeight="1" x14ac:dyDescent="0.25">
      <c r="B124" s="53" t="s">
        <v>956</v>
      </c>
      <c r="C124" s="247">
        <f>C123/3</f>
        <v>0</v>
      </c>
    </row>
    <row r="125" spans="2:3" ht="17.100000000000001" customHeight="1" x14ac:dyDescent="0.25">
      <c r="B125" s="90" t="s">
        <v>373</v>
      </c>
      <c r="C125" s="245">
        <f>C124*C117*0.45</f>
        <v>0</v>
      </c>
    </row>
    <row r="126" spans="2:3" ht="17.100000000000001" customHeight="1" x14ac:dyDescent="0.25">
      <c r="B126" s="1183" t="s">
        <v>957</v>
      </c>
      <c r="C126" s="1184"/>
    </row>
    <row r="127" spans="2:3" ht="17.100000000000001" customHeight="1" x14ac:dyDescent="0.25">
      <c r="B127" s="89" t="s">
        <v>958</v>
      </c>
      <c r="C127" s="274"/>
    </row>
    <row r="128" spans="2:3" ht="17.100000000000001" customHeight="1" x14ac:dyDescent="0.25">
      <c r="B128" s="89" t="s">
        <v>959</v>
      </c>
      <c r="C128" s="274"/>
    </row>
    <row r="129" spans="2:3" ht="17.100000000000001" customHeight="1" x14ac:dyDescent="0.25">
      <c r="B129" s="92" t="s">
        <v>960</v>
      </c>
      <c r="C129" s="245">
        <f>(C127+C128)*C117*0.15</f>
        <v>0</v>
      </c>
    </row>
    <row r="130" spans="2:3" ht="17.100000000000001" customHeight="1" x14ac:dyDescent="0.25">
      <c r="B130" s="1183" t="s">
        <v>961</v>
      </c>
      <c r="C130" s="1184"/>
    </row>
    <row r="131" spans="2:3" ht="17.100000000000001" customHeight="1" x14ac:dyDescent="0.25">
      <c r="B131" s="89" t="s">
        <v>962</v>
      </c>
      <c r="C131" s="274"/>
    </row>
    <row r="132" spans="2:3" ht="17.100000000000001" customHeight="1" x14ac:dyDescent="0.25">
      <c r="B132" s="92" t="s">
        <v>963</v>
      </c>
      <c r="C132" s="245">
        <f>C131*0.2</f>
        <v>0</v>
      </c>
    </row>
    <row r="133" spans="2:3" ht="17.100000000000001" customHeight="1" x14ac:dyDescent="0.25">
      <c r="B133" s="97" t="s">
        <v>964</v>
      </c>
      <c r="C133" s="245">
        <f>MAX(C118,C125,C129)+C132</f>
        <v>0</v>
      </c>
    </row>
    <row r="134" spans="2:3" ht="17.100000000000001" customHeight="1" x14ac:dyDescent="0.25">
      <c r="B134" s="101"/>
      <c r="C134" s="296"/>
    </row>
    <row r="135" spans="2:3" ht="17.100000000000001" customHeight="1" x14ac:dyDescent="0.25">
      <c r="B135" s="98" t="s">
        <v>965</v>
      </c>
      <c r="C135" s="296"/>
    </row>
    <row r="136" spans="2:3" ht="20.149999999999999" customHeight="1" x14ac:dyDescent="0.25">
      <c r="B136" s="100" t="s">
        <v>966</v>
      </c>
      <c r="C136" s="248">
        <f>C54</f>
        <v>0</v>
      </c>
    </row>
    <row r="137" spans="2:3" ht="20.149999999999999" customHeight="1" x14ac:dyDescent="0.25">
      <c r="B137" s="53" t="s">
        <v>967</v>
      </c>
      <c r="C137" s="249">
        <f>C104</f>
        <v>0</v>
      </c>
    </row>
    <row r="138" spans="2:3" ht="20.149999999999999" customHeight="1" x14ac:dyDescent="0.25">
      <c r="B138" s="53" t="s">
        <v>968</v>
      </c>
      <c r="C138" s="249">
        <f>C110</f>
        <v>0</v>
      </c>
    </row>
    <row r="139" spans="2:3" ht="20.149999999999999" customHeight="1" x14ac:dyDescent="0.25">
      <c r="B139" s="53" t="s">
        <v>969</v>
      </c>
      <c r="C139" s="249">
        <f>C133</f>
        <v>0</v>
      </c>
    </row>
    <row r="140" spans="2:3" ht="20.149999999999999" customHeight="1" x14ac:dyDescent="0.25">
      <c r="B140" s="95" t="s">
        <v>970</v>
      </c>
      <c r="C140" s="245">
        <f>SUM(C136:C139)</f>
        <v>0</v>
      </c>
    </row>
    <row r="141" spans="2:3" ht="17.100000000000001" customHeight="1" x14ac:dyDescent="0.25">
      <c r="B141" s="7" t="s">
        <v>487</v>
      </c>
      <c r="C141" s="296"/>
    </row>
  </sheetData>
  <mergeCells count="23">
    <mergeCell ref="B130:C130"/>
    <mergeCell ref="B113:C113"/>
    <mergeCell ref="B119:C119"/>
    <mergeCell ref="B126:C126"/>
    <mergeCell ref="B97:C97"/>
    <mergeCell ref="B101:C101"/>
    <mergeCell ref="B83:C83"/>
    <mergeCell ref="B60:C60"/>
    <mergeCell ref="B65:C65"/>
    <mergeCell ref="B99:C99"/>
    <mergeCell ref="B89:C89"/>
    <mergeCell ref="B96:C96"/>
    <mergeCell ref="B76:C76"/>
    <mergeCell ref="B77:C77"/>
    <mergeCell ref="B28:C28"/>
    <mergeCell ref="B70:C70"/>
    <mergeCell ref="A3:C3"/>
    <mergeCell ref="A4:C4"/>
    <mergeCell ref="A5:C5"/>
    <mergeCell ref="A26:C26"/>
    <mergeCell ref="B43:C43"/>
    <mergeCell ref="B58:C58"/>
    <mergeCell ref="B59:C59"/>
  </mergeCells>
  <phoneticPr fontId="14" type="noConversion"/>
  <printOptions horizontalCentered="1"/>
  <pageMargins left="0.21" right="0.39370078740157483" top="0.59055118110236227" bottom="0.39370078740157483" header="0.51181102362204722" footer="0.51181102362204722"/>
  <pageSetup paperSize="9" scale="95"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P119"/>
  <sheetViews>
    <sheetView showGridLines="0" workbookViewId="0">
      <selection sqref="A1:H1"/>
    </sheetView>
  </sheetViews>
  <sheetFormatPr baseColWidth="10" defaultColWidth="11.453125" defaultRowHeight="13.45" x14ac:dyDescent="0.3"/>
  <cols>
    <col min="1" max="1" width="38.1796875" style="1" customWidth="1"/>
    <col min="2" max="2" width="14" style="1" customWidth="1"/>
    <col min="3" max="16384" width="11.453125" style="1"/>
  </cols>
  <sheetData>
    <row r="1" spans="1:16" ht="36.799999999999997" customHeight="1" x14ac:dyDescent="0.3">
      <c r="A1" s="85" t="s">
        <v>801</v>
      </c>
    </row>
    <row r="2" spans="1:16" x14ac:dyDescent="0.3">
      <c r="A2" s="102"/>
    </row>
    <row r="3" spans="1:16" ht="14" thickBot="1" x14ac:dyDescent="0.35">
      <c r="A3" s="79"/>
    </row>
    <row r="4" spans="1:16" ht="12.8" customHeight="1" thickTop="1" thickBot="1" x14ac:dyDescent="0.35">
      <c r="A4" s="1190" t="s">
        <v>818</v>
      </c>
      <c r="B4" s="1191"/>
      <c r="C4" s="943" t="s">
        <v>1072</v>
      </c>
      <c r="D4" s="943" t="s">
        <v>1073</v>
      </c>
      <c r="E4" s="943" t="s">
        <v>1074</v>
      </c>
      <c r="F4" s="943" t="s">
        <v>1075</v>
      </c>
      <c r="G4" s="943" t="s">
        <v>1076</v>
      </c>
      <c r="H4" s="943" t="s">
        <v>1077</v>
      </c>
      <c r="I4" s="943" t="s">
        <v>1078</v>
      </c>
      <c r="J4" s="943" t="s">
        <v>1079</v>
      </c>
      <c r="K4" s="943" t="s">
        <v>1080</v>
      </c>
      <c r="L4" s="943" t="s">
        <v>1081</v>
      </c>
      <c r="M4" s="943" t="s">
        <v>1082</v>
      </c>
      <c r="N4" s="943" t="s">
        <v>1083</v>
      </c>
      <c r="O4" s="944" t="s">
        <v>884</v>
      </c>
      <c r="P4" s="945" t="s">
        <v>856</v>
      </c>
    </row>
    <row r="5" spans="1:16" ht="14" thickBot="1" x14ac:dyDescent="0.35">
      <c r="A5" s="941" t="s">
        <v>822</v>
      </c>
      <c r="B5" s="942"/>
      <c r="C5" s="946">
        <f>C6+C10+C15+C23+C28+C37</f>
        <v>0</v>
      </c>
      <c r="D5" s="946">
        <f t="shared" ref="D5:P5" si="0">D6+D10+D15+D23+D28+D37</f>
        <v>0</v>
      </c>
      <c r="E5" s="946">
        <f t="shared" si="0"/>
        <v>0</v>
      </c>
      <c r="F5" s="946">
        <f t="shared" si="0"/>
        <v>0</v>
      </c>
      <c r="G5" s="946">
        <f t="shared" si="0"/>
        <v>0</v>
      </c>
      <c r="H5" s="946">
        <f t="shared" si="0"/>
        <v>0</v>
      </c>
      <c r="I5" s="946">
        <f t="shared" si="0"/>
        <v>0</v>
      </c>
      <c r="J5" s="946">
        <f t="shared" si="0"/>
        <v>0</v>
      </c>
      <c r="K5" s="946">
        <f t="shared" si="0"/>
        <v>0</v>
      </c>
      <c r="L5" s="946">
        <f t="shared" si="0"/>
        <v>0</v>
      </c>
      <c r="M5" s="946">
        <f t="shared" si="0"/>
        <v>0</v>
      </c>
      <c r="N5" s="946">
        <f t="shared" si="0"/>
        <v>0</v>
      </c>
      <c r="O5" s="946">
        <f t="shared" si="0"/>
        <v>0</v>
      </c>
      <c r="P5" s="947">
        <f t="shared" si="0"/>
        <v>0</v>
      </c>
    </row>
    <row r="6" spans="1:16" x14ac:dyDescent="0.3">
      <c r="A6" s="910" t="s">
        <v>1138</v>
      </c>
      <c r="B6" s="911"/>
      <c r="C6" s="504">
        <f>SUM(C7:C9)</f>
        <v>0</v>
      </c>
      <c r="D6" s="504">
        <f t="shared" ref="D6:P6" si="1">SUM(D7:D9)</f>
        <v>0</v>
      </c>
      <c r="E6" s="504">
        <f t="shared" si="1"/>
        <v>0</v>
      </c>
      <c r="F6" s="504">
        <f t="shared" si="1"/>
        <v>0</v>
      </c>
      <c r="G6" s="504">
        <f t="shared" si="1"/>
        <v>0</v>
      </c>
      <c r="H6" s="504">
        <f t="shared" si="1"/>
        <v>0</v>
      </c>
      <c r="I6" s="504">
        <f t="shared" si="1"/>
        <v>0</v>
      </c>
      <c r="J6" s="504">
        <f t="shared" si="1"/>
        <v>0</v>
      </c>
      <c r="K6" s="504">
        <f t="shared" si="1"/>
        <v>0</v>
      </c>
      <c r="L6" s="504">
        <f t="shared" si="1"/>
        <v>0</v>
      </c>
      <c r="M6" s="504">
        <f t="shared" si="1"/>
        <v>0</v>
      </c>
      <c r="N6" s="504">
        <f t="shared" si="1"/>
        <v>0</v>
      </c>
      <c r="O6" s="504">
        <f t="shared" si="1"/>
        <v>0</v>
      </c>
      <c r="P6" s="948">
        <f t="shared" si="1"/>
        <v>0</v>
      </c>
    </row>
    <row r="7" spans="1:16" x14ac:dyDescent="0.3">
      <c r="A7" s="912" t="s">
        <v>1139</v>
      </c>
      <c r="B7" s="913"/>
      <c r="C7" s="507"/>
      <c r="D7" s="507"/>
      <c r="E7" s="507"/>
      <c r="F7" s="507"/>
      <c r="G7" s="507"/>
      <c r="H7" s="507"/>
      <c r="I7" s="507"/>
      <c r="J7" s="507"/>
      <c r="K7" s="507"/>
      <c r="L7" s="507"/>
      <c r="M7" s="507"/>
      <c r="N7" s="507"/>
      <c r="O7" s="507"/>
      <c r="P7" s="949"/>
    </row>
    <row r="8" spans="1:16" x14ac:dyDescent="0.3">
      <c r="A8" s="912" t="s">
        <v>1140</v>
      </c>
      <c r="B8" s="913"/>
      <c r="C8" s="511"/>
      <c r="D8" s="511"/>
      <c r="E8" s="511"/>
      <c r="F8" s="511"/>
      <c r="G8" s="511"/>
      <c r="H8" s="511"/>
      <c r="I8" s="511"/>
      <c r="J8" s="511"/>
      <c r="K8" s="511"/>
      <c r="L8" s="511"/>
      <c r="M8" s="511"/>
      <c r="N8" s="511"/>
      <c r="O8" s="511"/>
      <c r="P8" s="950"/>
    </row>
    <row r="9" spans="1:16" ht="14" thickBot="1" x14ac:dyDescent="0.35">
      <c r="A9" s="914" t="s">
        <v>1141</v>
      </c>
      <c r="B9" s="915"/>
      <c r="C9" s="514"/>
      <c r="D9" s="514"/>
      <c r="E9" s="514"/>
      <c r="F9" s="514"/>
      <c r="G9" s="514"/>
      <c r="H9" s="514"/>
      <c r="I9" s="514"/>
      <c r="J9" s="514"/>
      <c r="K9" s="514"/>
      <c r="L9" s="514"/>
      <c r="M9" s="514"/>
      <c r="N9" s="514"/>
      <c r="O9" s="514"/>
      <c r="P9" s="951"/>
    </row>
    <row r="10" spans="1:16" x14ac:dyDescent="0.3">
      <c r="A10" s="916" t="s">
        <v>1142</v>
      </c>
      <c r="B10" s="917"/>
      <c r="C10" s="517">
        <f>SUM(C11:C14)</f>
        <v>0</v>
      </c>
      <c r="D10" s="517">
        <f t="shared" ref="D10:P10" si="2">SUM(D11:D14)</f>
        <v>0</v>
      </c>
      <c r="E10" s="517">
        <f t="shared" si="2"/>
        <v>0</v>
      </c>
      <c r="F10" s="517">
        <f t="shared" si="2"/>
        <v>0</v>
      </c>
      <c r="G10" s="517">
        <f t="shared" si="2"/>
        <v>0</v>
      </c>
      <c r="H10" s="517">
        <f t="shared" si="2"/>
        <v>0</v>
      </c>
      <c r="I10" s="517">
        <f t="shared" si="2"/>
        <v>0</v>
      </c>
      <c r="J10" s="517">
        <f t="shared" si="2"/>
        <v>0</v>
      </c>
      <c r="K10" s="517">
        <f t="shared" si="2"/>
        <v>0</v>
      </c>
      <c r="L10" s="517">
        <f t="shared" si="2"/>
        <v>0</v>
      </c>
      <c r="M10" s="517">
        <f t="shared" si="2"/>
        <v>0</v>
      </c>
      <c r="N10" s="517">
        <f t="shared" si="2"/>
        <v>0</v>
      </c>
      <c r="O10" s="517">
        <f t="shared" si="2"/>
        <v>0</v>
      </c>
      <c r="P10" s="952">
        <f t="shared" si="2"/>
        <v>0</v>
      </c>
    </row>
    <row r="11" spans="1:16" x14ac:dyDescent="0.3">
      <c r="A11" s="912" t="s">
        <v>1143</v>
      </c>
      <c r="B11" s="913"/>
      <c r="C11" s="514"/>
      <c r="D11" s="514"/>
      <c r="E11" s="514"/>
      <c r="F11" s="514"/>
      <c r="G11" s="514"/>
      <c r="H11" s="514"/>
      <c r="I11" s="514"/>
      <c r="J11" s="514"/>
      <c r="K11" s="514"/>
      <c r="L11" s="514"/>
      <c r="M11" s="514"/>
      <c r="N11" s="514"/>
      <c r="O11" s="514"/>
      <c r="P11" s="951"/>
    </row>
    <row r="12" spans="1:16" x14ac:dyDescent="0.3">
      <c r="A12" s="912" t="s">
        <v>1144</v>
      </c>
      <c r="B12" s="913"/>
      <c r="C12" s="519"/>
      <c r="D12" s="519"/>
      <c r="E12" s="519"/>
      <c r="F12" s="519"/>
      <c r="G12" s="519"/>
      <c r="H12" s="519"/>
      <c r="I12" s="519"/>
      <c r="J12" s="519"/>
      <c r="K12" s="519"/>
      <c r="L12" s="519"/>
      <c r="M12" s="519"/>
      <c r="N12" s="519"/>
      <c r="O12" s="519"/>
      <c r="P12" s="953"/>
    </row>
    <row r="13" spans="1:16" x14ac:dyDescent="0.3">
      <c r="A13" s="912" t="s">
        <v>1145</v>
      </c>
      <c r="B13" s="913"/>
      <c r="C13" s="522"/>
      <c r="D13" s="522"/>
      <c r="E13" s="522"/>
      <c r="F13" s="522"/>
      <c r="G13" s="522"/>
      <c r="H13" s="522"/>
      <c r="I13" s="522"/>
      <c r="J13" s="522"/>
      <c r="K13" s="522"/>
      <c r="L13" s="522"/>
      <c r="M13" s="522"/>
      <c r="N13" s="522"/>
      <c r="O13" s="522"/>
      <c r="P13" s="954"/>
    </row>
    <row r="14" spans="1:16" ht="14" thickBot="1" x14ac:dyDescent="0.35">
      <c r="A14" s="914" t="s">
        <v>1146</v>
      </c>
      <c r="B14" s="915"/>
      <c r="C14" s="514"/>
      <c r="D14" s="514"/>
      <c r="E14" s="514"/>
      <c r="F14" s="514"/>
      <c r="G14" s="514"/>
      <c r="H14" s="514"/>
      <c r="I14" s="514"/>
      <c r="J14" s="514"/>
      <c r="K14" s="514"/>
      <c r="L14" s="514"/>
      <c r="M14" s="514"/>
      <c r="N14" s="514"/>
      <c r="O14" s="514"/>
      <c r="P14" s="951"/>
    </row>
    <row r="15" spans="1:16" x14ac:dyDescent="0.3">
      <c r="A15" s="916" t="s">
        <v>1147</v>
      </c>
      <c r="B15" s="917"/>
      <c r="C15" s="517">
        <f>SUM(C16:C22)</f>
        <v>0</v>
      </c>
      <c r="D15" s="517">
        <f t="shared" ref="D15:P15" si="3">SUM(D16:D22)</f>
        <v>0</v>
      </c>
      <c r="E15" s="517">
        <f t="shared" si="3"/>
        <v>0</v>
      </c>
      <c r="F15" s="517">
        <f t="shared" si="3"/>
        <v>0</v>
      </c>
      <c r="G15" s="517">
        <f t="shared" si="3"/>
        <v>0</v>
      </c>
      <c r="H15" s="517">
        <f t="shared" si="3"/>
        <v>0</v>
      </c>
      <c r="I15" s="517">
        <f t="shared" si="3"/>
        <v>0</v>
      </c>
      <c r="J15" s="517">
        <f t="shared" si="3"/>
        <v>0</v>
      </c>
      <c r="K15" s="517">
        <f t="shared" si="3"/>
        <v>0</v>
      </c>
      <c r="L15" s="517">
        <f t="shared" si="3"/>
        <v>0</v>
      </c>
      <c r="M15" s="517">
        <f t="shared" si="3"/>
        <v>0</v>
      </c>
      <c r="N15" s="517">
        <f t="shared" si="3"/>
        <v>0</v>
      </c>
      <c r="O15" s="517">
        <f t="shared" si="3"/>
        <v>0</v>
      </c>
      <c r="P15" s="952">
        <f t="shared" si="3"/>
        <v>0</v>
      </c>
    </row>
    <row r="16" spans="1:16" x14ac:dyDescent="0.3">
      <c r="A16" s="912" t="s">
        <v>1492</v>
      </c>
      <c r="B16" s="913"/>
      <c r="C16" s="514"/>
      <c r="D16" s="514"/>
      <c r="E16" s="514"/>
      <c r="F16" s="514"/>
      <c r="G16" s="514"/>
      <c r="H16" s="514"/>
      <c r="I16" s="514"/>
      <c r="J16" s="514"/>
      <c r="K16" s="514"/>
      <c r="L16" s="514"/>
      <c r="M16" s="514"/>
      <c r="N16" s="514"/>
      <c r="O16" s="514"/>
      <c r="P16" s="951"/>
    </row>
    <row r="17" spans="1:16" x14ac:dyDescent="0.3">
      <c r="A17" s="912" t="s">
        <v>1493</v>
      </c>
      <c r="B17" s="913"/>
      <c r="C17" s="519"/>
      <c r="D17" s="519"/>
      <c r="E17" s="519"/>
      <c r="F17" s="519"/>
      <c r="G17" s="519"/>
      <c r="H17" s="519"/>
      <c r="I17" s="519"/>
      <c r="J17" s="519"/>
      <c r="K17" s="519"/>
      <c r="L17" s="519"/>
      <c r="M17" s="519"/>
      <c r="N17" s="519"/>
      <c r="O17" s="519"/>
      <c r="P17" s="953"/>
    </row>
    <row r="18" spans="1:16" x14ac:dyDescent="0.3">
      <c r="A18" s="912" t="s">
        <v>1148</v>
      </c>
      <c r="B18" s="913"/>
      <c r="C18" s="522"/>
      <c r="D18" s="522"/>
      <c r="E18" s="522"/>
      <c r="F18" s="522"/>
      <c r="G18" s="522"/>
      <c r="H18" s="522"/>
      <c r="I18" s="522"/>
      <c r="J18" s="522"/>
      <c r="K18" s="522"/>
      <c r="L18" s="522"/>
      <c r="M18" s="522"/>
      <c r="N18" s="522"/>
      <c r="O18" s="522"/>
      <c r="P18" s="954"/>
    </row>
    <row r="19" spans="1:16" x14ac:dyDescent="0.3">
      <c r="A19" s="912" t="s">
        <v>1149</v>
      </c>
      <c r="B19" s="913"/>
      <c r="C19" s="514"/>
      <c r="D19" s="514"/>
      <c r="E19" s="514"/>
      <c r="F19" s="514"/>
      <c r="G19" s="514"/>
      <c r="H19" s="514"/>
      <c r="I19" s="514"/>
      <c r="J19" s="514"/>
      <c r="K19" s="514"/>
      <c r="L19" s="514"/>
      <c r="M19" s="514"/>
      <c r="N19" s="514"/>
      <c r="O19" s="514"/>
      <c r="P19" s="951"/>
    </row>
    <row r="20" spans="1:16" x14ac:dyDescent="0.3">
      <c r="A20" s="912" t="s">
        <v>1150</v>
      </c>
      <c r="B20" s="913"/>
      <c r="C20" s="519"/>
      <c r="D20" s="519"/>
      <c r="E20" s="519"/>
      <c r="F20" s="519"/>
      <c r="G20" s="519"/>
      <c r="H20" s="519"/>
      <c r="I20" s="519"/>
      <c r="J20" s="519"/>
      <c r="K20" s="519"/>
      <c r="L20" s="519"/>
      <c r="M20" s="519"/>
      <c r="N20" s="519"/>
      <c r="O20" s="519"/>
      <c r="P20" s="953"/>
    </row>
    <row r="21" spans="1:16" x14ac:dyDescent="0.3">
      <c r="A21" s="912" t="s">
        <v>1151</v>
      </c>
      <c r="B21" s="913"/>
      <c r="C21" s="522"/>
      <c r="D21" s="522"/>
      <c r="E21" s="522"/>
      <c r="F21" s="522"/>
      <c r="G21" s="522"/>
      <c r="H21" s="522"/>
      <c r="I21" s="522"/>
      <c r="J21" s="522"/>
      <c r="K21" s="522"/>
      <c r="L21" s="522"/>
      <c r="M21" s="522"/>
      <c r="N21" s="522"/>
      <c r="O21" s="522"/>
      <c r="P21" s="954"/>
    </row>
    <row r="22" spans="1:16" ht="14" thickBot="1" x14ac:dyDescent="0.35">
      <c r="A22" s="914" t="s">
        <v>1152</v>
      </c>
      <c r="B22" s="915"/>
      <c r="C22" s="514"/>
      <c r="D22" s="514"/>
      <c r="E22" s="514"/>
      <c r="F22" s="514"/>
      <c r="G22" s="514"/>
      <c r="H22" s="514"/>
      <c r="I22" s="514"/>
      <c r="J22" s="514"/>
      <c r="K22" s="514"/>
      <c r="L22" s="514"/>
      <c r="M22" s="514"/>
      <c r="N22" s="514"/>
      <c r="O22" s="514"/>
      <c r="P22" s="951"/>
    </row>
    <row r="23" spans="1:16" x14ac:dyDescent="0.3">
      <c r="A23" s="916" t="s">
        <v>503</v>
      </c>
      <c r="B23" s="917"/>
      <c r="C23" s="517">
        <f>SUM(C24:C27)</f>
        <v>0</v>
      </c>
      <c r="D23" s="517">
        <f t="shared" ref="D23:P23" si="4">SUM(D24:D27)</f>
        <v>0</v>
      </c>
      <c r="E23" s="517">
        <f t="shared" si="4"/>
        <v>0</v>
      </c>
      <c r="F23" s="517">
        <f t="shared" si="4"/>
        <v>0</v>
      </c>
      <c r="G23" s="517">
        <f t="shared" si="4"/>
        <v>0</v>
      </c>
      <c r="H23" s="517">
        <f t="shared" si="4"/>
        <v>0</v>
      </c>
      <c r="I23" s="517">
        <f t="shared" si="4"/>
        <v>0</v>
      </c>
      <c r="J23" s="517">
        <f t="shared" si="4"/>
        <v>0</v>
      </c>
      <c r="K23" s="517">
        <f t="shared" si="4"/>
        <v>0</v>
      </c>
      <c r="L23" s="517">
        <f t="shared" si="4"/>
        <v>0</v>
      </c>
      <c r="M23" s="517">
        <f t="shared" si="4"/>
        <v>0</v>
      </c>
      <c r="N23" s="517">
        <f t="shared" si="4"/>
        <v>0</v>
      </c>
      <c r="O23" s="517">
        <f t="shared" si="4"/>
        <v>0</v>
      </c>
      <c r="P23" s="952">
        <f t="shared" si="4"/>
        <v>0</v>
      </c>
    </row>
    <row r="24" spans="1:16" x14ac:dyDescent="0.3">
      <c r="A24" s="912" t="s">
        <v>1153</v>
      </c>
      <c r="B24" s="913"/>
      <c r="C24" s="525"/>
      <c r="D24" s="525"/>
      <c r="E24" s="525"/>
      <c r="F24" s="525"/>
      <c r="G24" s="525"/>
      <c r="H24" s="525"/>
      <c r="I24" s="525"/>
      <c r="J24" s="525"/>
      <c r="K24" s="525"/>
      <c r="L24" s="525"/>
      <c r="M24" s="525"/>
      <c r="N24" s="525"/>
      <c r="O24" s="525"/>
      <c r="P24" s="955"/>
    </row>
    <row r="25" spans="1:16" x14ac:dyDescent="0.3">
      <c r="A25" s="912" t="s">
        <v>1154</v>
      </c>
      <c r="B25" s="913"/>
      <c r="C25" s="514"/>
      <c r="D25" s="514"/>
      <c r="E25" s="514"/>
      <c r="F25" s="514"/>
      <c r="G25" s="514"/>
      <c r="H25" s="514"/>
      <c r="I25" s="514"/>
      <c r="J25" s="514"/>
      <c r="K25" s="514"/>
      <c r="L25" s="514"/>
      <c r="M25" s="514"/>
      <c r="N25" s="514"/>
      <c r="O25" s="514"/>
      <c r="P25" s="951"/>
    </row>
    <row r="26" spans="1:16" x14ac:dyDescent="0.3">
      <c r="A26" s="912" t="s">
        <v>137</v>
      </c>
      <c r="B26" s="913"/>
      <c r="C26" s="522"/>
      <c r="D26" s="522"/>
      <c r="E26" s="522"/>
      <c r="F26" s="522"/>
      <c r="G26" s="522"/>
      <c r="H26" s="522"/>
      <c r="I26" s="522"/>
      <c r="J26" s="522"/>
      <c r="K26" s="522"/>
      <c r="L26" s="522"/>
      <c r="M26" s="522"/>
      <c r="N26" s="522"/>
      <c r="O26" s="522"/>
      <c r="P26" s="954"/>
    </row>
    <row r="27" spans="1:16" ht="14" thickBot="1" x14ac:dyDescent="0.35">
      <c r="A27" s="914" t="s">
        <v>1155</v>
      </c>
      <c r="B27" s="915"/>
      <c r="C27" s="514"/>
      <c r="D27" s="514"/>
      <c r="E27" s="514"/>
      <c r="F27" s="514"/>
      <c r="G27" s="514"/>
      <c r="H27" s="514"/>
      <c r="I27" s="514"/>
      <c r="J27" s="514"/>
      <c r="K27" s="514"/>
      <c r="L27" s="514"/>
      <c r="M27" s="514"/>
      <c r="N27" s="514"/>
      <c r="O27" s="514"/>
      <c r="P27" s="951"/>
    </row>
    <row r="28" spans="1:16" x14ac:dyDescent="0.3">
      <c r="A28" s="916" t="s">
        <v>1156</v>
      </c>
      <c r="B28" s="917"/>
      <c r="C28" s="517">
        <f>SUM(C29:C36)</f>
        <v>0</v>
      </c>
      <c r="D28" s="517">
        <f t="shared" ref="D28:P28" si="5">SUM(D29:D36)</f>
        <v>0</v>
      </c>
      <c r="E28" s="517">
        <f t="shared" si="5"/>
        <v>0</v>
      </c>
      <c r="F28" s="517">
        <f t="shared" si="5"/>
        <v>0</v>
      </c>
      <c r="G28" s="517">
        <f t="shared" si="5"/>
        <v>0</v>
      </c>
      <c r="H28" s="517">
        <f t="shared" si="5"/>
        <v>0</v>
      </c>
      <c r="I28" s="517">
        <f t="shared" si="5"/>
        <v>0</v>
      </c>
      <c r="J28" s="517">
        <f t="shared" si="5"/>
        <v>0</v>
      </c>
      <c r="K28" s="517">
        <f t="shared" si="5"/>
        <v>0</v>
      </c>
      <c r="L28" s="517">
        <f t="shared" si="5"/>
        <v>0</v>
      </c>
      <c r="M28" s="517">
        <f t="shared" si="5"/>
        <v>0</v>
      </c>
      <c r="N28" s="517">
        <f t="shared" si="5"/>
        <v>0</v>
      </c>
      <c r="O28" s="517">
        <f t="shared" si="5"/>
        <v>0</v>
      </c>
      <c r="P28" s="952">
        <f t="shared" si="5"/>
        <v>0</v>
      </c>
    </row>
    <row r="29" spans="1:16" x14ac:dyDescent="0.3">
      <c r="A29" s="912" t="s">
        <v>180</v>
      </c>
      <c r="B29" s="913"/>
      <c r="C29" s="525"/>
      <c r="D29" s="525"/>
      <c r="E29" s="525"/>
      <c r="F29" s="525"/>
      <c r="G29" s="525"/>
      <c r="H29" s="525"/>
      <c r="I29" s="525"/>
      <c r="J29" s="525"/>
      <c r="K29" s="525"/>
      <c r="L29" s="525"/>
      <c r="M29" s="525"/>
      <c r="N29" s="525"/>
      <c r="O29" s="525"/>
      <c r="P29" s="955"/>
    </row>
    <row r="30" spans="1:16" x14ac:dyDescent="0.3">
      <c r="A30" s="912" t="s">
        <v>1503</v>
      </c>
      <c r="B30" s="913"/>
      <c r="C30" s="514"/>
      <c r="D30" s="514"/>
      <c r="E30" s="514"/>
      <c r="F30" s="514"/>
      <c r="G30" s="514"/>
      <c r="H30" s="514"/>
      <c r="I30" s="514"/>
      <c r="J30" s="514"/>
      <c r="K30" s="514"/>
      <c r="L30" s="514"/>
      <c r="M30" s="514"/>
      <c r="N30" s="514"/>
      <c r="O30" s="514"/>
      <c r="P30" s="951"/>
    </row>
    <row r="31" spans="1:16" x14ac:dyDescent="0.3">
      <c r="A31" s="912" t="s">
        <v>144</v>
      </c>
      <c r="B31" s="913"/>
      <c r="C31" s="522"/>
      <c r="D31" s="522"/>
      <c r="E31" s="522"/>
      <c r="F31" s="522"/>
      <c r="G31" s="522"/>
      <c r="H31" s="522"/>
      <c r="I31" s="522"/>
      <c r="J31" s="522"/>
      <c r="K31" s="522"/>
      <c r="L31" s="522"/>
      <c r="M31" s="522"/>
      <c r="N31" s="522"/>
      <c r="O31" s="522"/>
      <c r="P31" s="954"/>
    </row>
    <row r="32" spans="1:16" x14ac:dyDescent="0.3">
      <c r="A32" s="912" t="s">
        <v>1523</v>
      </c>
      <c r="B32" s="913"/>
      <c r="C32" s="525"/>
      <c r="D32" s="525"/>
      <c r="E32" s="525"/>
      <c r="F32" s="525"/>
      <c r="G32" s="525"/>
      <c r="H32" s="525"/>
      <c r="I32" s="525"/>
      <c r="J32" s="525"/>
      <c r="K32" s="525"/>
      <c r="L32" s="525"/>
      <c r="M32" s="525"/>
      <c r="N32" s="525"/>
      <c r="O32" s="525"/>
      <c r="P32" s="955"/>
    </row>
    <row r="33" spans="1:16" x14ac:dyDescent="0.3">
      <c r="A33" s="912" t="s">
        <v>1527</v>
      </c>
      <c r="B33" s="913"/>
      <c r="C33" s="525"/>
      <c r="D33" s="525"/>
      <c r="E33" s="525"/>
      <c r="F33" s="525"/>
      <c r="G33" s="525"/>
      <c r="H33" s="525"/>
      <c r="I33" s="525"/>
      <c r="J33" s="525"/>
      <c r="K33" s="525"/>
      <c r="L33" s="525"/>
      <c r="M33" s="525"/>
      <c r="N33" s="525"/>
      <c r="O33" s="525"/>
      <c r="P33" s="955"/>
    </row>
    <row r="34" spans="1:16" x14ac:dyDescent="0.3">
      <c r="A34" s="912" t="s">
        <v>1157</v>
      </c>
      <c r="B34" s="913"/>
      <c r="C34" s="514"/>
      <c r="D34" s="514"/>
      <c r="E34" s="514"/>
      <c r="F34" s="514"/>
      <c r="G34" s="514"/>
      <c r="H34" s="514"/>
      <c r="I34" s="514"/>
      <c r="J34" s="514"/>
      <c r="K34" s="514"/>
      <c r="L34" s="514"/>
      <c r="M34" s="514"/>
      <c r="N34" s="514"/>
      <c r="O34" s="514"/>
      <c r="P34" s="951"/>
    </row>
    <row r="35" spans="1:16" x14ac:dyDescent="0.3">
      <c r="A35" s="912" t="s">
        <v>181</v>
      </c>
      <c r="B35" s="913"/>
      <c r="C35" s="522"/>
      <c r="D35" s="522"/>
      <c r="E35" s="522"/>
      <c r="F35" s="522"/>
      <c r="G35" s="522"/>
      <c r="H35" s="522"/>
      <c r="I35" s="522"/>
      <c r="J35" s="522"/>
      <c r="K35" s="522"/>
      <c r="L35" s="522"/>
      <c r="M35" s="522"/>
      <c r="N35" s="522"/>
      <c r="O35" s="522"/>
      <c r="P35" s="954"/>
    </row>
    <row r="36" spans="1:16" ht="14" thickBot="1" x14ac:dyDescent="0.35">
      <c r="A36" s="914" t="s">
        <v>1533</v>
      </c>
      <c r="B36" s="915"/>
      <c r="C36" s="514"/>
      <c r="D36" s="514"/>
      <c r="E36" s="514"/>
      <c r="F36" s="514"/>
      <c r="G36" s="514"/>
      <c r="H36" s="514"/>
      <c r="I36" s="514"/>
      <c r="J36" s="514"/>
      <c r="K36" s="514"/>
      <c r="L36" s="514"/>
      <c r="M36" s="514"/>
      <c r="N36" s="514"/>
      <c r="O36" s="514"/>
      <c r="P36" s="951"/>
    </row>
    <row r="37" spans="1:16" x14ac:dyDescent="0.3">
      <c r="A37" s="916" t="s">
        <v>1158</v>
      </c>
      <c r="B37" s="917"/>
      <c r="C37" s="517">
        <f>SUM(C38:C39)</f>
        <v>0</v>
      </c>
      <c r="D37" s="517">
        <f t="shared" ref="D37:P37" si="6">SUM(D38:D39)</f>
        <v>0</v>
      </c>
      <c r="E37" s="517">
        <f t="shared" si="6"/>
        <v>0</v>
      </c>
      <c r="F37" s="517">
        <f t="shared" si="6"/>
        <v>0</v>
      </c>
      <c r="G37" s="517">
        <f t="shared" si="6"/>
        <v>0</v>
      </c>
      <c r="H37" s="517">
        <f t="shared" si="6"/>
        <v>0</v>
      </c>
      <c r="I37" s="517">
        <f t="shared" si="6"/>
        <v>0</v>
      </c>
      <c r="J37" s="517">
        <f t="shared" si="6"/>
        <v>0</v>
      </c>
      <c r="K37" s="517">
        <f t="shared" si="6"/>
        <v>0</v>
      </c>
      <c r="L37" s="517">
        <f t="shared" si="6"/>
        <v>0</v>
      </c>
      <c r="M37" s="517">
        <f t="shared" si="6"/>
        <v>0</v>
      </c>
      <c r="N37" s="517">
        <f t="shared" si="6"/>
        <v>0</v>
      </c>
      <c r="O37" s="517">
        <f t="shared" si="6"/>
        <v>0</v>
      </c>
      <c r="P37" s="952">
        <f t="shared" si="6"/>
        <v>0</v>
      </c>
    </row>
    <row r="38" spans="1:16" ht="12.8" customHeight="1" x14ac:dyDescent="0.3">
      <c r="A38" s="912" t="s">
        <v>1159</v>
      </c>
      <c r="B38" s="913"/>
      <c r="C38" s="522"/>
      <c r="D38" s="522"/>
      <c r="E38" s="522"/>
      <c r="F38" s="522"/>
      <c r="G38" s="522"/>
      <c r="H38" s="522"/>
      <c r="I38" s="522"/>
      <c r="J38" s="522"/>
      <c r="K38" s="522"/>
      <c r="L38" s="522"/>
      <c r="M38" s="522"/>
      <c r="N38" s="522"/>
      <c r="O38" s="522"/>
      <c r="P38" s="954"/>
    </row>
    <row r="39" spans="1:16" ht="13.6" customHeight="1" thickBot="1" x14ac:dyDescent="0.35">
      <c r="A39" s="918" t="s">
        <v>1160</v>
      </c>
      <c r="B39" s="919"/>
      <c r="C39" s="514"/>
      <c r="D39" s="514"/>
      <c r="E39" s="514"/>
      <c r="F39" s="514"/>
      <c r="G39" s="514"/>
      <c r="H39" s="514"/>
      <c r="I39" s="514"/>
      <c r="J39" s="514"/>
      <c r="K39" s="514"/>
      <c r="L39" s="514"/>
      <c r="M39" s="514"/>
      <c r="N39" s="514"/>
      <c r="O39" s="514"/>
      <c r="P39" s="951"/>
    </row>
    <row r="40" spans="1:16" ht="14" thickBot="1" x14ac:dyDescent="0.35">
      <c r="A40" s="908" t="s">
        <v>1161</v>
      </c>
      <c r="B40" s="909"/>
      <c r="C40" s="501">
        <f>C41+C46+C54+C55</f>
        <v>0</v>
      </c>
      <c r="D40" s="501">
        <f t="shared" ref="D40:P40" si="7">D41+D46+D54+D55</f>
        <v>0</v>
      </c>
      <c r="E40" s="501">
        <f t="shared" si="7"/>
        <v>0</v>
      </c>
      <c r="F40" s="501">
        <f t="shared" si="7"/>
        <v>0</v>
      </c>
      <c r="G40" s="501">
        <f t="shared" si="7"/>
        <v>0</v>
      </c>
      <c r="H40" s="501">
        <f t="shared" si="7"/>
        <v>0</v>
      </c>
      <c r="I40" s="501">
        <f t="shared" si="7"/>
        <v>0</v>
      </c>
      <c r="J40" s="501">
        <f t="shared" si="7"/>
        <v>0</v>
      </c>
      <c r="K40" s="501">
        <f t="shared" si="7"/>
        <v>0</v>
      </c>
      <c r="L40" s="501">
        <f t="shared" si="7"/>
        <v>0</v>
      </c>
      <c r="M40" s="501">
        <f t="shared" si="7"/>
        <v>0</v>
      </c>
      <c r="N40" s="501">
        <f t="shared" si="7"/>
        <v>0</v>
      </c>
      <c r="O40" s="501">
        <f t="shared" si="7"/>
        <v>0</v>
      </c>
      <c r="P40" s="956">
        <f t="shared" si="7"/>
        <v>0</v>
      </c>
    </row>
    <row r="41" spans="1:16" ht="12.8" customHeight="1" x14ac:dyDescent="0.3">
      <c r="A41" s="910" t="s">
        <v>1162</v>
      </c>
      <c r="B41" s="911"/>
      <c r="C41" s="517">
        <f>SUM(C42:C45)</f>
        <v>0</v>
      </c>
      <c r="D41" s="517">
        <f t="shared" ref="D41:P41" si="8">SUM(D42:D45)</f>
        <v>0</v>
      </c>
      <c r="E41" s="517">
        <f t="shared" si="8"/>
        <v>0</v>
      </c>
      <c r="F41" s="517">
        <f t="shared" si="8"/>
        <v>0</v>
      </c>
      <c r="G41" s="517">
        <f t="shared" si="8"/>
        <v>0</v>
      </c>
      <c r="H41" s="517">
        <f t="shared" si="8"/>
        <v>0</v>
      </c>
      <c r="I41" s="517">
        <f t="shared" si="8"/>
        <v>0</v>
      </c>
      <c r="J41" s="517">
        <f t="shared" si="8"/>
        <v>0</v>
      </c>
      <c r="K41" s="517">
        <f t="shared" si="8"/>
        <v>0</v>
      </c>
      <c r="L41" s="517">
        <f t="shared" si="8"/>
        <v>0</v>
      </c>
      <c r="M41" s="517">
        <f t="shared" si="8"/>
        <v>0</v>
      </c>
      <c r="N41" s="517">
        <f t="shared" si="8"/>
        <v>0</v>
      </c>
      <c r="O41" s="517">
        <f t="shared" si="8"/>
        <v>0</v>
      </c>
      <c r="P41" s="952">
        <f t="shared" si="8"/>
        <v>0</v>
      </c>
    </row>
    <row r="42" spans="1:16" x14ac:dyDescent="0.3">
      <c r="A42" s="912" t="s">
        <v>410</v>
      </c>
      <c r="B42" s="920"/>
      <c r="C42" s="530"/>
      <c r="D42" s="530"/>
      <c r="E42" s="530"/>
      <c r="F42" s="530"/>
      <c r="G42" s="530"/>
      <c r="H42" s="530"/>
      <c r="I42" s="530"/>
      <c r="J42" s="530"/>
      <c r="K42" s="530"/>
      <c r="L42" s="530"/>
      <c r="M42" s="530"/>
      <c r="N42" s="530"/>
      <c r="O42" s="530"/>
      <c r="P42" s="957"/>
    </row>
    <row r="43" spans="1:16" x14ac:dyDescent="0.3">
      <c r="A43" s="912" t="s">
        <v>1163</v>
      </c>
      <c r="B43" s="920"/>
      <c r="C43" s="530"/>
      <c r="D43" s="530"/>
      <c r="E43" s="530"/>
      <c r="F43" s="530"/>
      <c r="G43" s="530"/>
      <c r="H43" s="530"/>
      <c r="I43" s="530"/>
      <c r="J43" s="530"/>
      <c r="K43" s="530"/>
      <c r="L43" s="530"/>
      <c r="M43" s="530"/>
      <c r="N43" s="530"/>
      <c r="O43" s="530"/>
      <c r="P43" s="957"/>
    </row>
    <row r="44" spans="1:16" x14ac:dyDescent="0.3">
      <c r="A44" s="912" t="s">
        <v>1164</v>
      </c>
      <c r="B44" s="920"/>
      <c r="C44" s="533"/>
      <c r="D44" s="533"/>
      <c r="E44" s="533"/>
      <c r="F44" s="533"/>
      <c r="G44" s="533"/>
      <c r="H44" s="533"/>
      <c r="I44" s="533"/>
      <c r="J44" s="533"/>
      <c r="K44" s="533"/>
      <c r="L44" s="533"/>
      <c r="M44" s="533"/>
      <c r="N44" s="533"/>
      <c r="O44" s="533"/>
      <c r="P44" s="958"/>
    </row>
    <row r="45" spans="1:16" ht="14" thickBot="1" x14ac:dyDescent="0.35">
      <c r="A45" s="914" t="s">
        <v>1165</v>
      </c>
      <c r="B45" s="921"/>
      <c r="C45" s="534"/>
      <c r="D45" s="534"/>
      <c r="E45" s="534"/>
      <c r="F45" s="534"/>
      <c r="G45" s="534"/>
      <c r="H45" s="534"/>
      <c r="I45" s="534"/>
      <c r="J45" s="534"/>
      <c r="K45" s="534"/>
      <c r="L45" s="534"/>
      <c r="M45" s="534"/>
      <c r="N45" s="534"/>
      <c r="O45" s="534"/>
      <c r="P45" s="959"/>
    </row>
    <row r="46" spans="1:16" x14ac:dyDescent="0.3">
      <c r="A46" s="916" t="s">
        <v>1166</v>
      </c>
      <c r="B46" s="917"/>
      <c r="C46" s="517">
        <f>SUM(C47:C53)</f>
        <v>0</v>
      </c>
      <c r="D46" s="517">
        <f t="shared" ref="D46:P46" si="9">SUM(D47:D53)</f>
        <v>0</v>
      </c>
      <c r="E46" s="517">
        <f t="shared" si="9"/>
        <v>0</v>
      </c>
      <c r="F46" s="517">
        <f t="shared" si="9"/>
        <v>0</v>
      </c>
      <c r="G46" s="517">
        <f t="shared" si="9"/>
        <v>0</v>
      </c>
      <c r="H46" s="517">
        <f t="shared" si="9"/>
        <v>0</v>
      </c>
      <c r="I46" s="517">
        <f t="shared" si="9"/>
        <v>0</v>
      </c>
      <c r="J46" s="517">
        <f t="shared" si="9"/>
        <v>0</v>
      </c>
      <c r="K46" s="517">
        <f t="shared" si="9"/>
        <v>0</v>
      </c>
      <c r="L46" s="517">
        <f t="shared" si="9"/>
        <v>0</v>
      </c>
      <c r="M46" s="517">
        <f t="shared" si="9"/>
        <v>0</v>
      </c>
      <c r="N46" s="517">
        <f t="shared" si="9"/>
        <v>0</v>
      </c>
      <c r="O46" s="517">
        <f t="shared" si="9"/>
        <v>0</v>
      </c>
      <c r="P46" s="952">
        <f t="shared" si="9"/>
        <v>0</v>
      </c>
    </row>
    <row r="47" spans="1:16" x14ac:dyDescent="0.3">
      <c r="A47" s="912" t="s">
        <v>1167</v>
      </c>
      <c r="B47" s="913"/>
      <c r="C47" s="525"/>
      <c r="D47" s="525"/>
      <c r="E47" s="525"/>
      <c r="F47" s="525"/>
      <c r="G47" s="525"/>
      <c r="H47" s="525"/>
      <c r="I47" s="525"/>
      <c r="J47" s="525"/>
      <c r="K47" s="525"/>
      <c r="L47" s="525"/>
      <c r="M47" s="525"/>
      <c r="N47" s="525"/>
      <c r="O47" s="525"/>
      <c r="P47" s="955"/>
    </row>
    <row r="48" spans="1:16" ht="12.8" customHeight="1" x14ac:dyDescent="0.3">
      <c r="A48" s="912" t="s">
        <v>1168</v>
      </c>
      <c r="B48" s="913"/>
      <c r="C48" s="514"/>
      <c r="D48" s="514"/>
      <c r="E48" s="514"/>
      <c r="F48" s="514"/>
      <c r="G48" s="514"/>
      <c r="H48" s="514"/>
      <c r="I48" s="514"/>
      <c r="J48" s="514"/>
      <c r="K48" s="514"/>
      <c r="L48" s="514"/>
      <c r="M48" s="514"/>
      <c r="N48" s="514"/>
      <c r="O48" s="514"/>
      <c r="P48" s="951"/>
    </row>
    <row r="49" spans="1:16" x14ac:dyDescent="0.3">
      <c r="A49" s="912" t="s">
        <v>1169</v>
      </c>
      <c r="B49" s="913"/>
      <c r="C49" s="522"/>
      <c r="D49" s="522"/>
      <c r="E49" s="522"/>
      <c r="F49" s="522"/>
      <c r="G49" s="522"/>
      <c r="H49" s="522"/>
      <c r="I49" s="522"/>
      <c r="J49" s="522"/>
      <c r="K49" s="522"/>
      <c r="L49" s="522"/>
      <c r="M49" s="522"/>
      <c r="N49" s="522"/>
      <c r="O49" s="522"/>
      <c r="P49" s="954"/>
    </row>
    <row r="50" spans="1:16" x14ac:dyDescent="0.3">
      <c r="A50" s="912" t="s">
        <v>1170</v>
      </c>
      <c r="B50" s="913"/>
      <c r="C50" s="514"/>
      <c r="D50" s="514"/>
      <c r="E50" s="514"/>
      <c r="F50" s="514"/>
      <c r="G50" s="514"/>
      <c r="H50" s="514"/>
      <c r="I50" s="514"/>
      <c r="J50" s="514"/>
      <c r="K50" s="514"/>
      <c r="L50" s="514"/>
      <c r="M50" s="514"/>
      <c r="N50" s="514"/>
      <c r="O50" s="514"/>
      <c r="P50" s="951"/>
    </row>
    <row r="51" spans="1:16" x14ac:dyDescent="0.3">
      <c r="A51" s="912" t="s">
        <v>1171</v>
      </c>
      <c r="B51" s="913"/>
      <c r="C51" s="519"/>
      <c r="D51" s="519"/>
      <c r="E51" s="519"/>
      <c r="F51" s="519"/>
      <c r="G51" s="519"/>
      <c r="H51" s="519"/>
      <c r="I51" s="519"/>
      <c r="J51" s="519"/>
      <c r="K51" s="519"/>
      <c r="L51" s="519"/>
      <c r="M51" s="519"/>
      <c r="N51" s="519"/>
      <c r="O51" s="519"/>
      <c r="P51" s="953"/>
    </row>
    <row r="52" spans="1:16" x14ac:dyDescent="0.3">
      <c r="A52" s="912" t="s">
        <v>1172</v>
      </c>
      <c r="B52" s="913"/>
      <c r="C52" s="522"/>
      <c r="D52" s="522"/>
      <c r="E52" s="522"/>
      <c r="F52" s="522"/>
      <c r="G52" s="522"/>
      <c r="H52" s="522"/>
      <c r="I52" s="522"/>
      <c r="J52" s="522"/>
      <c r="K52" s="522"/>
      <c r="L52" s="522"/>
      <c r="M52" s="522"/>
      <c r="N52" s="522"/>
      <c r="O52" s="522"/>
      <c r="P52" s="954"/>
    </row>
    <row r="53" spans="1:16" ht="14" thickBot="1" x14ac:dyDescent="0.35">
      <c r="A53" s="914" t="s">
        <v>1173</v>
      </c>
      <c r="B53" s="915"/>
      <c r="C53" s="514"/>
      <c r="D53" s="514"/>
      <c r="E53" s="514"/>
      <c r="F53" s="514"/>
      <c r="G53" s="514"/>
      <c r="H53" s="514"/>
      <c r="I53" s="514"/>
      <c r="J53" s="514"/>
      <c r="K53" s="514"/>
      <c r="L53" s="514"/>
      <c r="M53" s="514"/>
      <c r="N53" s="514"/>
      <c r="O53" s="514"/>
      <c r="P53" s="951"/>
    </row>
    <row r="54" spans="1:16" ht="13.6" customHeight="1" thickBot="1" x14ac:dyDescent="0.35">
      <c r="A54" s="922" t="s">
        <v>1174</v>
      </c>
      <c r="B54" s="923"/>
      <c r="C54" s="537"/>
      <c r="D54" s="537"/>
      <c r="E54" s="537"/>
      <c r="F54" s="537"/>
      <c r="G54" s="537"/>
      <c r="H54" s="537"/>
      <c r="I54" s="537"/>
      <c r="J54" s="537"/>
      <c r="K54" s="537"/>
      <c r="L54" s="537"/>
      <c r="M54" s="537"/>
      <c r="N54" s="537"/>
      <c r="O54" s="537"/>
      <c r="P54" s="960"/>
    </row>
    <row r="55" spans="1:16" ht="14" thickBot="1" x14ac:dyDescent="0.35">
      <c r="A55" s="924" t="s">
        <v>1175</v>
      </c>
      <c r="B55" s="925"/>
      <c r="C55" s="541"/>
      <c r="D55" s="541"/>
      <c r="E55" s="541"/>
      <c r="F55" s="541"/>
      <c r="G55" s="541"/>
      <c r="H55" s="541"/>
      <c r="I55" s="541"/>
      <c r="J55" s="541"/>
      <c r="K55" s="541"/>
      <c r="L55" s="541"/>
      <c r="M55" s="541"/>
      <c r="N55" s="541"/>
      <c r="O55" s="541"/>
      <c r="P55" s="961"/>
    </row>
    <row r="56" spans="1:16" ht="14" thickBot="1" x14ac:dyDescent="0.35">
      <c r="A56" s="908" t="s">
        <v>1176</v>
      </c>
      <c r="B56" s="909"/>
      <c r="C56" s="501">
        <f>C57</f>
        <v>0</v>
      </c>
      <c r="D56" s="501">
        <f t="shared" ref="D56:P56" si="10">D57</f>
        <v>0</v>
      </c>
      <c r="E56" s="501">
        <f t="shared" si="10"/>
        <v>0</v>
      </c>
      <c r="F56" s="501">
        <f t="shared" si="10"/>
        <v>0</v>
      </c>
      <c r="G56" s="501">
        <f t="shared" si="10"/>
        <v>0</v>
      </c>
      <c r="H56" s="501">
        <f t="shared" si="10"/>
        <v>0</v>
      </c>
      <c r="I56" s="501">
        <f t="shared" si="10"/>
        <v>0</v>
      </c>
      <c r="J56" s="501">
        <f t="shared" si="10"/>
        <v>0</v>
      </c>
      <c r="K56" s="501">
        <f t="shared" si="10"/>
        <v>0</v>
      </c>
      <c r="L56" s="501">
        <f t="shared" si="10"/>
        <v>0</v>
      </c>
      <c r="M56" s="501">
        <f t="shared" si="10"/>
        <v>0</v>
      </c>
      <c r="N56" s="501">
        <f t="shared" si="10"/>
        <v>0</v>
      </c>
      <c r="O56" s="501">
        <f t="shared" si="10"/>
        <v>0</v>
      </c>
      <c r="P56" s="956">
        <f t="shared" si="10"/>
        <v>0</v>
      </c>
    </row>
    <row r="57" spans="1:16" x14ac:dyDescent="0.3">
      <c r="A57" s="910" t="s">
        <v>1177</v>
      </c>
      <c r="B57" s="911"/>
      <c r="C57" s="517">
        <f>SUM(C58:C60)</f>
        <v>0</v>
      </c>
      <c r="D57" s="517">
        <f t="shared" ref="D57:P57" si="11">SUM(D58:D60)</f>
        <v>0</v>
      </c>
      <c r="E57" s="517">
        <f t="shared" si="11"/>
        <v>0</v>
      </c>
      <c r="F57" s="517">
        <f t="shared" si="11"/>
        <v>0</v>
      </c>
      <c r="G57" s="517">
        <f t="shared" si="11"/>
        <v>0</v>
      </c>
      <c r="H57" s="517">
        <f t="shared" si="11"/>
        <v>0</v>
      </c>
      <c r="I57" s="517">
        <f t="shared" si="11"/>
        <v>0</v>
      </c>
      <c r="J57" s="517">
        <f t="shared" si="11"/>
        <v>0</v>
      </c>
      <c r="K57" s="517">
        <f t="shared" si="11"/>
        <v>0</v>
      </c>
      <c r="L57" s="517">
        <f t="shared" si="11"/>
        <v>0</v>
      </c>
      <c r="M57" s="517">
        <f t="shared" si="11"/>
        <v>0</v>
      </c>
      <c r="N57" s="517">
        <f t="shared" si="11"/>
        <v>0</v>
      </c>
      <c r="O57" s="517">
        <f t="shared" si="11"/>
        <v>0</v>
      </c>
      <c r="P57" s="952">
        <f t="shared" si="11"/>
        <v>0</v>
      </c>
    </row>
    <row r="58" spans="1:16" x14ac:dyDescent="0.3">
      <c r="A58" s="912" t="s">
        <v>1178</v>
      </c>
      <c r="B58" s="913"/>
      <c r="C58" s="519"/>
      <c r="D58" s="519"/>
      <c r="E58" s="519"/>
      <c r="F58" s="519"/>
      <c r="G58" s="519"/>
      <c r="H58" s="519"/>
      <c r="I58" s="519"/>
      <c r="J58" s="519"/>
      <c r="K58" s="519"/>
      <c r="L58" s="519"/>
      <c r="M58" s="519"/>
      <c r="N58" s="519"/>
      <c r="O58" s="519"/>
      <c r="P58" s="953"/>
    </row>
    <row r="59" spans="1:16" x14ac:dyDescent="0.3">
      <c r="A59" s="912" t="s">
        <v>1179</v>
      </c>
      <c r="B59" s="913"/>
      <c r="C59" s="519"/>
      <c r="D59" s="519"/>
      <c r="E59" s="519"/>
      <c r="F59" s="519"/>
      <c r="G59" s="519"/>
      <c r="H59" s="519"/>
      <c r="I59" s="519"/>
      <c r="J59" s="519"/>
      <c r="K59" s="519"/>
      <c r="L59" s="519"/>
      <c r="M59" s="519"/>
      <c r="N59" s="519"/>
      <c r="O59" s="519"/>
      <c r="P59" s="953"/>
    </row>
    <row r="60" spans="1:16" ht="14" thickBot="1" x14ac:dyDescent="0.35">
      <c r="A60" s="912" t="s">
        <v>1180</v>
      </c>
      <c r="B60" s="913"/>
      <c r="C60" s="544"/>
      <c r="D60" s="544"/>
      <c r="E60" s="544"/>
      <c r="F60" s="544"/>
      <c r="G60" s="544"/>
      <c r="H60" s="544"/>
      <c r="I60" s="544"/>
      <c r="J60" s="544"/>
      <c r="K60" s="544"/>
      <c r="L60" s="544"/>
      <c r="M60" s="544"/>
      <c r="N60" s="544"/>
      <c r="O60" s="544"/>
      <c r="P60" s="962"/>
    </row>
    <row r="61" spans="1:16" ht="14" thickBot="1" x14ac:dyDescent="0.35">
      <c r="A61" s="926" t="s">
        <v>1573</v>
      </c>
      <c r="B61" s="927"/>
      <c r="C61" s="546">
        <f>C5+C40+C56</f>
        <v>0</v>
      </c>
      <c r="D61" s="546">
        <f t="shared" ref="D61:P61" si="12">D5+D40+D56</f>
        <v>0</v>
      </c>
      <c r="E61" s="546">
        <f t="shared" si="12"/>
        <v>0</v>
      </c>
      <c r="F61" s="546">
        <f t="shared" si="12"/>
        <v>0</v>
      </c>
      <c r="G61" s="546">
        <f t="shared" si="12"/>
        <v>0</v>
      </c>
      <c r="H61" s="546">
        <f t="shared" si="12"/>
        <v>0</v>
      </c>
      <c r="I61" s="546">
        <f t="shared" si="12"/>
        <v>0</v>
      </c>
      <c r="J61" s="546">
        <f t="shared" si="12"/>
        <v>0</v>
      </c>
      <c r="K61" s="546">
        <f t="shared" si="12"/>
        <v>0</v>
      </c>
      <c r="L61" s="546">
        <f t="shared" si="12"/>
        <v>0</v>
      </c>
      <c r="M61" s="546">
        <f t="shared" si="12"/>
        <v>0</v>
      </c>
      <c r="N61" s="546">
        <f t="shared" si="12"/>
        <v>0</v>
      </c>
      <c r="O61" s="546">
        <f t="shared" si="12"/>
        <v>0</v>
      </c>
      <c r="P61" s="963">
        <f t="shared" si="12"/>
        <v>0</v>
      </c>
    </row>
    <row r="62" spans="1:16" ht="14.55" thickTop="1" thickBot="1" x14ac:dyDescent="0.35">
      <c r="A62" s="14"/>
      <c r="B62" s="14"/>
      <c r="C62" s="314"/>
      <c r="D62" s="314"/>
      <c r="E62" s="314"/>
      <c r="F62" s="314"/>
      <c r="G62" s="314"/>
      <c r="H62" s="314"/>
      <c r="I62" s="314"/>
      <c r="J62" s="314"/>
      <c r="K62" s="314"/>
      <c r="L62" s="314"/>
      <c r="M62" s="314"/>
      <c r="N62" s="314"/>
      <c r="O62" s="314"/>
      <c r="P62" s="964"/>
    </row>
    <row r="63" spans="1:16" ht="14.55" thickTop="1" thickBot="1" x14ac:dyDescent="0.35">
      <c r="A63" s="928" t="s">
        <v>1181</v>
      </c>
      <c r="B63" s="929"/>
      <c r="C63" s="549"/>
      <c r="D63" s="549"/>
      <c r="E63" s="549"/>
      <c r="F63" s="549"/>
      <c r="G63" s="549"/>
      <c r="H63" s="549"/>
      <c r="I63" s="549"/>
      <c r="J63" s="549"/>
      <c r="K63" s="549"/>
      <c r="L63" s="549"/>
      <c r="M63" s="549"/>
      <c r="N63" s="549"/>
      <c r="O63" s="549"/>
      <c r="P63" s="965"/>
    </row>
    <row r="64" spans="1:16" ht="14" thickBot="1" x14ac:dyDescent="0.35">
      <c r="A64" s="908" t="s">
        <v>1182</v>
      </c>
      <c r="B64" s="909"/>
      <c r="C64" s="551">
        <f>C65+C77+C79+C83+C86+C96</f>
        <v>0</v>
      </c>
      <c r="D64" s="551">
        <f t="shared" ref="D64:P64" si="13">D65+D77+D79+D83+D86+D96</f>
        <v>0</v>
      </c>
      <c r="E64" s="551">
        <f t="shared" si="13"/>
        <v>0</v>
      </c>
      <c r="F64" s="551">
        <f t="shared" si="13"/>
        <v>0</v>
      </c>
      <c r="G64" s="551">
        <f t="shared" si="13"/>
        <v>0</v>
      </c>
      <c r="H64" s="551">
        <f t="shared" si="13"/>
        <v>0</v>
      </c>
      <c r="I64" s="551">
        <f t="shared" si="13"/>
        <v>0</v>
      </c>
      <c r="J64" s="551">
        <f t="shared" si="13"/>
        <v>0</v>
      </c>
      <c r="K64" s="551">
        <f t="shared" si="13"/>
        <v>0</v>
      </c>
      <c r="L64" s="551">
        <f t="shared" si="13"/>
        <v>0</v>
      </c>
      <c r="M64" s="551">
        <f t="shared" si="13"/>
        <v>0</v>
      </c>
      <c r="N64" s="551">
        <f t="shared" si="13"/>
        <v>0</v>
      </c>
      <c r="O64" s="551">
        <f t="shared" si="13"/>
        <v>0</v>
      </c>
      <c r="P64" s="956">
        <f t="shared" si="13"/>
        <v>0</v>
      </c>
    </row>
    <row r="65" spans="1:16" x14ac:dyDescent="0.3">
      <c r="A65" s="930" t="s">
        <v>1183</v>
      </c>
      <c r="B65" s="931"/>
      <c r="C65" s="553">
        <f>C66-C67+SUM(C69:C76)</f>
        <v>0</v>
      </c>
      <c r="D65" s="553">
        <f t="shared" ref="D65:P65" si="14">D66-D67+SUM(D69:D76)</f>
        <v>0</v>
      </c>
      <c r="E65" s="553">
        <f t="shared" si="14"/>
        <v>0</v>
      </c>
      <c r="F65" s="553">
        <f t="shared" si="14"/>
        <v>0</v>
      </c>
      <c r="G65" s="553">
        <f t="shared" si="14"/>
        <v>0</v>
      </c>
      <c r="H65" s="553">
        <f t="shared" si="14"/>
        <v>0</v>
      </c>
      <c r="I65" s="553">
        <f t="shared" si="14"/>
        <v>0</v>
      </c>
      <c r="J65" s="553">
        <f t="shared" si="14"/>
        <v>0</v>
      </c>
      <c r="K65" s="553">
        <f t="shared" si="14"/>
        <v>0</v>
      </c>
      <c r="L65" s="553">
        <f t="shared" si="14"/>
        <v>0</v>
      </c>
      <c r="M65" s="553">
        <f t="shared" si="14"/>
        <v>0</v>
      </c>
      <c r="N65" s="553">
        <f t="shared" si="14"/>
        <v>0</v>
      </c>
      <c r="O65" s="553">
        <f t="shared" si="14"/>
        <v>0</v>
      </c>
      <c r="P65" s="966">
        <f t="shared" si="14"/>
        <v>0</v>
      </c>
    </row>
    <row r="66" spans="1:16" x14ac:dyDescent="0.3">
      <c r="A66" s="932" t="s">
        <v>1184</v>
      </c>
      <c r="B66" s="360"/>
      <c r="C66" s="555"/>
      <c r="D66" s="555"/>
      <c r="E66" s="555"/>
      <c r="F66" s="555"/>
      <c r="G66" s="555"/>
      <c r="H66" s="555"/>
      <c r="I66" s="555"/>
      <c r="J66" s="555"/>
      <c r="K66" s="555"/>
      <c r="L66" s="555"/>
      <c r="M66" s="555"/>
      <c r="N66" s="555"/>
      <c r="O66" s="555"/>
      <c r="P66" s="967"/>
    </row>
    <row r="67" spans="1:16" ht="12.8" customHeight="1" x14ac:dyDescent="0.3">
      <c r="A67" s="932" t="s">
        <v>1185</v>
      </c>
      <c r="B67" s="360"/>
      <c r="C67" s="557"/>
      <c r="D67" s="557"/>
      <c r="E67" s="557"/>
      <c r="F67" s="557"/>
      <c r="G67" s="557"/>
      <c r="H67" s="557"/>
      <c r="I67" s="557"/>
      <c r="J67" s="557"/>
      <c r="K67" s="557"/>
      <c r="L67" s="557"/>
      <c r="M67" s="557"/>
      <c r="N67" s="557"/>
      <c r="O67" s="557"/>
      <c r="P67" s="968"/>
    </row>
    <row r="68" spans="1:16" x14ac:dyDescent="0.3">
      <c r="A68" s="932" t="s">
        <v>1186</v>
      </c>
      <c r="B68" s="360"/>
      <c r="C68" s="559"/>
      <c r="D68" s="559"/>
      <c r="E68" s="559"/>
      <c r="F68" s="559"/>
      <c r="G68" s="559"/>
      <c r="H68" s="559"/>
      <c r="I68" s="559"/>
      <c r="J68" s="559"/>
      <c r="K68" s="559"/>
      <c r="L68" s="559"/>
      <c r="M68" s="559"/>
      <c r="N68" s="559"/>
      <c r="O68" s="559"/>
      <c r="P68" s="969"/>
    </row>
    <row r="69" spans="1:16" x14ac:dyDescent="0.3">
      <c r="A69" s="932" t="s">
        <v>1187</v>
      </c>
      <c r="B69" s="360"/>
      <c r="C69" s="557"/>
      <c r="D69" s="557"/>
      <c r="E69" s="557"/>
      <c r="F69" s="557"/>
      <c r="G69" s="557"/>
      <c r="H69" s="557"/>
      <c r="I69" s="557"/>
      <c r="J69" s="557"/>
      <c r="K69" s="557"/>
      <c r="L69" s="557"/>
      <c r="M69" s="557"/>
      <c r="N69" s="557"/>
      <c r="O69" s="557"/>
      <c r="P69" s="968"/>
    </row>
    <row r="70" spans="1:16" x14ac:dyDescent="0.3">
      <c r="A70" s="932" t="s">
        <v>1188</v>
      </c>
      <c r="B70" s="360"/>
      <c r="C70" s="560"/>
      <c r="D70" s="560"/>
      <c r="E70" s="560"/>
      <c r="F70" s="560"/>
      <c r="G70" s="560"/>
      <c r="H70" s="560"/>
      <c r="I70" s="560"/>
      <c r="J70" s="560"/>
      <c r="K70" s="560"/>
      <c r="L70" s="560"/>
      <c r="M70" s="560"/>
      <c r="N70" s="560"/>
      <c r="O70" s="560"/>
      <c r="P70" s="970"/>
    </row>
    <row r="71" spans="1:16" x14ac:dyDescent="0.3">
      <c r="A71" s="932" t="s">
        <v>1189</v>
      </c>
      <c r="B71" s="360"/>
      <c r="C71" s="559"/>
      <c r="D71" s="559"/>
      <c r="E71" s="559"/>
      <c r="F71" s="559"/>
      <c r="G71" s="559"/>
      <c r="H71" s="559"/>
      <c r="I71" s="559"/>
      <c r="J71" s="559"/>
      <c r="K71" s="559"/>
      <c r="L71" s="559"/>
      <c r="M71" s="559"/>
      <c r="N71" s="559"/>
      <c r="O71" s="559"/>
      <c r="P71" s="969"/>
    </row>
    <row r="72" spans="1:16" x14ac:dyDescent="0.3">
      <c r="A72" s="932" t="s">
        <v>1190</v>
      </c>
      <c r="B72" s="360"/>
      <c r="C72" s="557"/>
      <c r="D72" s="557"/>
      <c r="E72" s="557"/>
      <c r="F72" s="557"/>
      <c r="G72" s="557"/>
      <c r="H72" s="557"/>
      <c r="I72" s="557"/>
      <c r="J72" s="557"/>
      <c r="K72" s="557"/>
      <c r="L72" s="557"/>
      <c r="M72" s="557"/>
      <c r="N72" s="557"/>
      <c r="O72" s="557"/>
      <c r="P72" s="968"/>
    </row>
    <row r="73" spans="1:16" x14ac:dyDescent="0.3">
      <c r="A73" s="932" t="s">
        <v>1191</v>
      </c>
      <c r="B73" s="360"/>
      <c r="C73" s="560"/>
      <c r="D73" s="560"/>
      <c r="E73" s="560"/>
      <c r="F73" s="560"/>
      <c r="G73" s="560"/>
      <c r="H73" s="560"/>
      <c r="I73" s="560"/>
      <c r="J73" s="560"/>
      <c r="K73" s="560"/>
      <c r="L73" s="560"/>
      <c r="M73" s="560"/>
      <c r="N73" s="560"/>
      <c r="O73" s="560"/>
      <c r="P73" s="970"/>
    </row>
    <row r="74" spans="1:16" x14ac:dyDescent="0.3">
      <c r="A74" s="932" t="s">
        <v>501</v>
      </c>
      <c r="B74" s="360"/>
      <c r="C74" s="559"/>
      <c r="D74" s="559"/>
      <c r="E74" s="559"/>
      <c r="F74" s="559"/>
      <c r="G74" s="559"/>
      <c r="H74" s="559"/>
      <c r="I74" s="559"/>
      <c r="J74" s="559"/>
      <c r="K74" s="559"/>
      <c r="L74" s="559"/>
      <c r="M74" s="559"/>
      <c r="N74" s="559"/>
      <c r="O74" s="559"/>
      <c r="P74" s="969"/>
    </row>
    <row r="75" spans="1:16" x14ac:dyDescent="0.3">
      <c r="A75" s="932" t="s">
        <v>1192</v>
      </c>
      <c r="B75" s="360"/>
      <c r="C75" s="555"/>
      <c r="D75" s="555"/>
      <c r="E75" s="555"/>
      <c r="F75" s="555"/>
      <c r="G75" s="555"/>
      <c r="H75" s="555"/>
      <c r="I75" s="555"/>
      <c r="J75" s="555"/>
      <c r="K75" s="555"/>
      <c r="L75" s="555"/>
      <c r="M75" s="555"/>
      <c r="N75" s="555"/>
      <c r="O75" s="555"/>
      <c r="P75" s="967"/>
    </row>
    <row r="76" spans="1:16" ht="14" thickBot="1" x14ac:dyDescent="0.35">
      <c r="A76" s="933" t="s">
        <v>1193</v>
      </c>
      <c r="B76" s="934"/>
      <c r="C76" s="557"/>
      <c r="D76" s="557"/>
      <c r="E76" s="557"/>
      <c r="F76" s="557"/>
      <c r="G76" s="557"/>
      <c r="H76" s="557"/>
      <c r="I76" s="557"/>
      <c r="J76" s="557"/>
      <c r="K76" s="557"/>
      <c r="L76" s="557"/>
      <c r="M76" s="557"/>
      <c r="N76" s="557"/>
      <c r="O76" s="557"/>
      <c r="P76" s="968"/>
    </row>
    <row r="77" spans="1:16" x14ac:dyDescent="0.3">
      <c r="A77" s="930" t="s">
        <v>1194</v>
      </c>
      <c r="B77" s="931"/>
      <c r="C77" s="553">
        <f>C78</f>
        <v>0</v>
      </c>
      <c r="D77" s="553">
        <f t="shared" ref="D77:P77" si="15">D78</f>
        <v>0</v>
      </c>
      <c r="E77" s="553">
        <f t="shared" si="15"/>
        <v>0</v>
      </c>
      <c r="F77" s="553">
        <f t="shared" si="15"/>
        <v>0</v>
      </c>
      <c r="G77" s="553">
        <f t="shared" si="15"/>
        <v>0</v>
      </c>
      <c r="H77" s="553">
        <f t="shared" si="15"/>
        <v>0</v>
      </c>
      <c r="I77" s="553">
        <f t="shared" si="15"/>
        <v>0</v>
      </c>
      <c r="J77" s="553">
        <f t="shared" si="15"/>
        <v>0</v>
      </c>
      <c r="K77" s="553">
        <f t="shared" si="15"/>
        <v>0</v>
      </c>
      <c r="L77" s="553">
        <f t="shared" si="15"/>
        <v>0</v>
      </c>
      <c r="M77" s="553">
        <f t="shared" si="15"/>
        <v>0</v>
      </c>
      <c r="N77" s="553">
        <f t="shared" si="15"/>
        <v>0</v>
      </c>
      <c r="O77" s="553">
        <f t="shared" si="15"/>
        <v>0</v>
      </c>
      <c r="P77" s="966">
        <f t="shared" si="15"/>
        <v>0</v>
      </c>
    </row>
    <row r="78" spans="1:16" ht="14" thickBot="1" x14ac:dyDescent="0.35">
      <c r="A78" s="933" t="s">
        <v>1195</v>
      </c>
      <c r="B78" s="934"/>
      <c r="C78" s="563"/>
      <c r="D78" s="563"/>
      <c r="E78" s="563"/>
      <c r="F78" s="563"/>
      <c r="G78" s="563"/>
      <c r="H78" s="563"/>
      <c r="I78" s="563"/>
      <c r="J78" s="563"/>
      <c r="K78" s="563"/>
      <c r="L78" s="563"/>
      <c r="M78" s="563"/>
      <c r="N78" s="563"/>
      <c r="O78" s="563"/>
      <c r="P78" s="971"/>
    </row>
    <row r="79" spans="1:16" x14ac:dyDescent="0.3">
      <c r="A79" s="930" t="s">
        <v>1196</v>
      </c>
      <c r="B79" s="931"/>
      <c r="C79" s="553">
        <f>C80+C81+C82</f>
        <v>0</v>
      </c>
      <c r="D79" s="553">
        <f t="shared" ref="D79:P79" si="16">D80+D81+D82</f>
        <v>0</v>
      </c>
      <c r="E79" s="553">
        <f t="shared" si="16"/>
        <v>0</v>
      </c>
      <c r="F79" s="553">
        <f t="shared" si="16"/>
        <v>0</v>
      </c>
      <c r="G79" s="553">
        <f t="shared" si="16"/>
        <v>0</v>
      </c>
      <c r="H79" s="553">
        <f t="shared" si="16"/>
        <v>0</v>
      </c>
      <c r="I79" s="553">
        <f t="shared" si="16"/>
        <v>0</v>
      </c>
      <c r="J79" s="553">
        <f t="shared" si="16"/>
        <v>0</v>
      </c>
      <c r="K79" s="553">
        <f t="shared" si="16"/>
        <v>0</v>
      </c>
      <c r="L79" s="553">
        <f t="shared" si="16"/>
        <v>0</v>
      </c>
      <c r="M79" s="553">
        <f t="shared" si="16"/>
        <v>0</v>
      </c>
      <c r="N79" s="553">
        <f t="shared" si="16"/>
        <v>0</v>
      </c>
      <c r="O79" s="553">
        <f t="shared" si="16"/>
        <v>0</v>
      </c>
      <c r="P79" s="966">
        <f t="shared" si="16"/>
        <v>0</v>
      </c>
    </row>
    <row r="80" spans="1:16" x14ac:dyDescent="0.3">
      <c r="A80" s="932" t="s">
        <v>1197</v>
      </c>
      <c r="B80" s="360"/>
      <c r="C80" s="555"/>
      <c r="D80" s="555"/>
      <c r="E80" s="555"/>
      <c r="F80" s="555"/>
      <c r="G80" s="555"/>
      <c r="H80" s="555"/>
      <c r="I80" s="555"/>
      <c r="J80" s="555"/>
      <c r="K80" s="555"/>
      <c r="L80" s="555"/>
      <c r="M80" s="555"/>
      <c r="N80" s="555"/>
      <c r="O80" s="555"/>
      <c r="P80" s="967"/>
    </row>
    <row r="81" spans="1:16" x14ac:dyDescent="0.3">
      <c r="A81" s="932" t="s">
        <v>1198</v>
      </c>
      <c r="B81" s="360"/>
      <c r="C81" s="559"/>
      <c r="D81" s="559"/>
      <c r="E81" s="559"/>
      <c r="F81" s="559"/>
      <c r="G81" s="559"/>
      <c r="H81" s="559"/>
      <c r="I81" s="559"/>
      <c r="J81" s="559"/>
      <c r="K81" s="559"/>
      <c r="L81" s="559"/>
      <c r="M81" s="559"/>
      <c r="N81" s="559"/>
      <c r="O81" s="559"/>
      <c r="P81" s="969"/>
    </row>
    <row r="82" spans="1:16" ht="14" thickBot="1" x14ac:dyDescent="0.35">
      <c r="A82" s="933" t="s">
        <v>1199</v>
      </c>
      <c r="B82" s="934"/>
      <c r="C82" s="557"/>
      <c r="D82" s="557"/>
      <c r="E82" s="557"/>
      <c r="F82" s="557"/>
      <c r="G82" s="557"/>
      <c r="H82" s="557"/>
      <c r="I82" s="557"/>
      <c r="J82" s="557"/>
      <c r="K82" s="557"/>
      <c r="L82" s="557"/>
      <c r="M82" s="557"/>
      <c r="N82" s="557"/>
      <c r="O82" s="557"/>
      <c r="P82" s="968"/>
    </row>
    <row r="83" spans="1:16" x14ac:dyDescent="0.3">
      <c r="A83" s="930" t="s">
        <v>1200</v>
      </c>
      <c r="B83" s="931"/>
      <c r="C83" s="553">
        <f>C84+C85</f>
        <v>0</v>
      </c>
      <c r="D83" s="553">
        <f t="shared" ref="D83:P83" si="17">D84+D85</f>
        <v>0</v>
      </c>
      <c r="E83" s="553">
        <f t="shared" si="17"/>
        <v>0</v>
      </c>
      <c r="F83" s="553">
        <f t="shared" si="17"/>
        <v>0</v>
      </c>
      <c r="G83" s="553">
        <f t="shared" si="17"/>
        <v>0</v>
      </c>
      <c r="H83" s="553">
        <f t="shared" si="17"/>
        <v>0</v>
      </c>
      <c r="I83" s="553">
        <f t="shared" si="17"/>
        <v>0</v>
      </c>
      <c r="J83" s="553">
        <f t="shared" si="17"/>
        <v>0</v>
      </c>
      <c r="K83" s="553">
        <f t="shared" si="17"/>
        <v>0</v>
      </c>
      <c r="L83" s="553">
        <f t="shared" si="17"/>
        <v>0</v>
      </c>
      <c r="M83" s="553">
        <f t="shared" si="17"/>
        <v>0</v>
      </c>
      <c r="N83" s="553">
        <f t="shared" si="17"/>
        <v>0</v>
      </c>
      <c r="O83" s="553">
        <f t="shared" si="17"/>
        <v>0</v>
      </c>
      <c r="P83" s="966">
        <f t="shared" si="17"/>
        <v>0</v>
      </c>
    </row>
    <row r="84" spans="1:16" x14ac:dyDescent="0.3">
      <c r="A84" s="345" t="s">
        <v>1201</v>
      </c>
      <c r="B84" s="346"/>
      <c r="C84" s="555"/>
      <c r="D84" s="555"/>
      <c r="E84" s="555"/>
      <c r="F84" s="555"/>
      <c r="G84" s="555"/>
      <c r="H84" s="555"/>
      <c r="I84" s="555"/>
      <c r="J84" s="555"/>
      <c r="K84" s="555"/>
      <c r="L84" s="555"/>
      <c r="M84" s="555"/>
      <c r="N84" s="555"/>
      <c r="O84" s="555"/>
      <c r="P84" s="967"/>
    </row>
    <row r="85" spans="1:16" ht="14" thickBot="1" x14ac:dyDescent="0.35">
      <c r="A85" s="347" t="s">
        <v>1202</v>
      </c>
      <c r="B85" s="348"/>
      <c r="C85" s="557"/>
      <c r="D85" s="557"/>
      <c r="E85" s="557"/>
      <c r="F85" s="557"/>
      <c r="G85" s="557"/>
      <c r="H85" s="557"/>
      <c r="I85" s="557"/>
      <c r="J85" s="557"/>
      <c r="K85" s="557"/>
      <c r="L85" s="557"/>
      <c r="M85" s="557"/>
      <c r="N85" s="557"/>
      <c r="O85" s="557"/>
      <c r="P85" s="968"/>
    </row>
    <row r="86" spans="1:16" x14ac:dyDescent="0.3">
      <c r="A86" s="930" t="s">
        <v>1203</v>
      </c>
      <c r="B86" s="931"/>
      <c r="C86" s="553">
        <f>SUM(C87:C95)</f>
        <v>0</v>
      </c>
      <c r="D86" s="553">
        <f t="shared" ref="D86:P86" si="18">SUM(D87:D95)</f>
        <v>0</v>
      </c>
      <c r="E86" s="553">
        <f t="shared" si="18"/>
        <v>0</v>
      </c>
      <c r="F86" s="553">
        <f t="shared" si="18"/>
        <v>0</v>
      </c>
      <c r="G86" s="553">
        <f t="shared" si="18"/>
        <v>0</v>
      </c>
      <c r="H86" s="553">
        <f t="shared" si="18"/>
        <v>0</v>
      </c>
      <c r="I86" s="553">
        <f t="shared" si="18"/>
        <v>0</v>
      </c>
      <c r="J86" s="553">
        <f t="shared" si="18"/>
        <v>0</v>
      </c>
      <c r="K86" s="553">
        <f t="shared" si="18"/>
        <v>0</v>
      </c>
      <c r="L86" s="553">
        <f t="shared" si="18"/>
        <v>0</v>
      </c>
      <c r="M86" s="553">
        <f t="shared" si="18"/>
        <v>0</v>
      </c>
      <c r="N86" s="553">
        <f t="shared" si="18"/>
        <v>0</v>
      </c>
      <c r="O86" s="553">
        <f t="shared" si="18"/>
        <v>0</v>
      </c>
      <c r="P86" s="966">
        <f t="shared" si="18"/>
        <v>0</v>
      </c>
    </row>
    <row r="87" spans="1:16" x14ac:dyDescent="0.3">
      <c r="A87" s="932" t="s">
        <v>1204</v>
      </c>
      <c r="B87" s="360"/>
      <c r="C87" s="555"/>
      <c r="D87" s="555"/>
      <c r="E87" s="555"/>
      <c r="F87" s="555"/>
      <c r="G87" s="555"/>
      <c r="H87" s="555"/>
      <c r="I87" s="555"/>
      <c r="J87" s="555"/>
      <c r="K87" s="555"/>
      <c r="L87" s="555"/>
      <c r="M87" s="555"/>
      <c r="N87" s="555"/>
      <c r="O87" s="555"/>
      <c r="P87" s="967"/>
    </row>
    <row r="88" spans="1:16" x14ac:dyDescent="0.3">
      <c r="A88" s="932" t="s">
        <v>1205</v>
      </c>
      <c r="B88" s="360"/>
      <c r="C88" s="557"/>
      <c r="D88" s="557"/>
      <c r="E88" s="557"/>
      <c r="F88" s="557"/>
      <c r="G88" s="557"/>
      <c r="H88" s="557"/>
      <c r="I88" s="557"/>
      <c r="J88" s="557"/>
      <c r="K88" s="557"/>
      <c r="L88" s="557"/>
      <c r="M88" s="557"/>
      <c r="N88" s="557"/>
      <c r="O88" s="557"/>
      <c r="P88" s="968"/>
    </row>
    <row r="89" spans="1:16" x14ac:dyDescent="0.3">
      <c r="A89" s="932" t="s">
        <v>1206</v>
      </c>
      <c r="B89" s="360"/>
      <c r="C89" s="559"/>
      <c r="D89" s="559"/>
      <c r="E89" s="559"/>
      <c r="F89" s="559"/>
      <c r="G89" s="559"/>
      <c r="H89" s="559"/>
      <c r="I89" s="559"/>
      <c r="J89" s="559"/>
      <c r="K89" s="559"/>
      <c r="L89" s="559"/>
      <c r="M89" s="559"/>
      <c r="N89" s="559"/>
      <c r="O89" s="559"/>
      <c r="P89" s="969"/>
    </row>
    <row r="90" spans="1:16" x14ac:dyDescent="0.3">
      <c r="A90" s="932" t="s">
        <v>416</v>
      </c>
      <c r="B90" s="360"/>
      <c r="C90" s="557"/>
      <c r="D90" s="557"/>
      <c r="E90" s="557"/>
      <c r="F90" s="557"/>
      <c r="G90" s="557"/>
      <c r="H90" s="557"/>
      <c r="I90" s="557"/>
      <c r="J90" s="557"/>
      <c r="K90" s="557"/>
      <c r="L90" s="557"/>
      <c r="M90" s="557"/>
      <c r="N90" s="557"/>
      <c r="O90" s="557"/>
      <c r="P90" s="968"/>
    </row>
    <row r="91" spans="1:16" x14ac:dyDescent="0.3">
      <c r="A91" s="932" t="s">
        <v>418</v>
      </c>
      <c r="B91" s="360"/>
      <c r="C91" s="559"/>
      <c r="D91" s="559"/>
      <c r="E91" s="559"/>
      <c r="F91" s="559"/>
      <c r="G91" s="559"/>
      <c r="H91" s="559"/>
      <c r="I91" s="559"/>
      <c r="J91" s="559"/>
      <c r="K91" s="559"/>
      <c r="L91" s="559"/>
      <c r="M91" s="559"/>
      <c r="N91" s="559"/>
      <c r="O91" s="559"/>
      <c r="P91" s="969"/>
    </row>
    <row r="92" spans="1:16" ht="12.8" customHeight="1" x14ac:dyDescent="0.3">
      <c r="A92" s="932" t="s">
        <v>420</v>
      </c>
      <c r="B92" s="360"/>
      <c r="C92" s="555"/>
      <c r="D92" s="555"/>
      <c r="E92" s="555"/>
      <c r="F92" s="555"/>
      <c r="G92" s="555"/>
      <c r="H92" s="555"/>
      <c r="I92" s="555"/>
      <c r="J92" s="555"/>
      <c r="K92" s="555"/>
      <c r="L92" s="555"/>
      <c r="M92" s="555"/>
      <c r="N92" s="555"/>
      <c r="O92" s="555"/>
      <c r="P92" s="967"/>
    </row>
    <row r="93" spans="1:16" x14ac:dyDescent="0.3">
      <c r="A93" s="932" t="s">
        <v>502</v>
      </c>
      <c r="B93" s="360"/>
      <c r="C93" s="555"/>
      <c r="D93" s="555"/>
      <c r="E93" s="555"/>
      <c r="F93" s="555"/>
      <c r="G93" s="555"/>
      <c r="H93" s="555"/>
      <c r="I93" s="555"/>
      <c r="J93" s="555"/>
      <c r="K93" s="555"/>
      <c r="L93" s="555"/>
      <c r="M93" s="555"/>
      <c r="N93" s="555"/>
      <c r="O93" s="555"/>
      <c r="P93" s="967"/>
    </row>
    <row r="94" spans="1:16" x14ac:dyDescent="0.3">
      <c r="A94" s="932" t="s">
        <v>349</v>
      </c>
      <c r="B94" s="360"/>
      <c r="C94" s="555"/>
      <c r="D94" s="555"/>
      <c r="E94" s="555"/>
      <c r="F94" s="555"/>
      <c r="G94" s="555"/>
      <c r="H94" s="555"/>
      <c r="I94" s="555"/>
      <c r="J94" s="555"/>
      <c r="K94" s="555"/>
      <c r="L94" s="555"/>
      <c r="M94" s="555"/>
      <c r="N94" s="555"/>
      <c r="O94" s="555"/>
      <c r="P94" s="967"/>
    </row>
    <row r="95" spans="1:16" ht="14" thickBot="1" x14ac:dyDescent="0.35">
      <c r="A95" s="933" t="s">
        <v>1621</v>
      </c>
      <c r="B95" s="934"/>
      <c r="C95" s="555"/>
      <c r="D95" s="555"/>
      <c r="E95" s="555"/>
      <c r="F95" s="555"/>
      <c r="G95" s="555"/>
      <c r="H95" s="555"/>
      <c r="I95" s="555"/>
      <c r="J95" s="555"/>
      <c r="K95" s="555"/>
      <c r="L95" s="555"/>
      <c r="M95" s="555"/>
      <c r="N95" s="555"/>
      <c r="O95" s="555"/>
      <c r="P95" s="967"/>
    </row>
    <row r="96" spans="1:16" x14ac:dyDescent="0.3">
      <c r="A96" s="930" t="s">
        <v>1207</v>
      </c>
      <c r="B96" s="931"/>
      <c r="C96" s="553">
        <f>C97+C98</f>
        <v>0</v>
      </c>
      <c r="D96" s="553">
        <f t="shared" ref="D96:P96" si="19">D97+D98</f>
        <v>0</v>
      </c>
      <c r="E96" s="553">
        <f t="shared" si="19"/>
        <v>0</v>
      </c>
      <c r="F96" s="553">
        <f t="shared" si="19"/>
        <v>0</v>
      </c>
      <c r="G96" s="553">
        <f t="shared" si="19"/>
        <v>0</v>
      </c>
      <c r="H96" s="553">
        <f t="shared" si="19"/>
        <v>0</v>
      </c>
      <c r="I96" s="553">
        <f t="shared" si="19"/>
        <v>0</v>
      </c>
      <c r="J96" s="553">
        <f t="shared" si="19"/>
        <v>0</v>
      </c>
      <c r="K96" s="553">
        <f t="shared" si="19"/>
        <v>0</v>
      </c>
      <c r="L96" s="553">
        <f t="shared" si="19"/>
        <v>0</v>
      </c>
      <c r="M96" s="553">
        <f t="shared" si="19"/>
        <v>0</v>
      </c>
      <c r="N96" s="553">
        <f t="shared" si="19"/>
        <v>0</v>
      </c>
      <c r="O96" s="553">
        <f t="shared" si="19"/>
        <v>0</v>
      </c>
      <c r="P96" s="966">
        <f t="shared" si="19"/>
        <v>0</v>
      </c>
    </row>
    <row r="97" spans="1:16" ht="12.8" customHeight="1" x14ac:dyDescent="0.3">
      <c r="A97" s="932" t="s">
        <v>1208</v>
      </c>
      <c r="B97" s="360"/>
      <c r="C97" s="555"/>
      <c r="D97" s="555"/>
      <c r="E97" s="555"/>
      <c r="F97" s="555"/>
      <c r="G97" s="555"/>
      <c r="H97" s="555"/>
      <c r="I97" s="555"/>
      <c r="J97" s="555"/>
      <c r="K97" s="555"/>
      <c r="L97" s="555"/>
      <c r="M97" s="555"/>
      <c r="N97" s="555"/>
      <c r="O97" s="555"/>
      <c r="P97" s="967"/>
    </row>
    <row r="98" spans="1:16" ht="13.6" customHeight="1" thickBot="1" x14ac:dyDescent="0.35">
      <c r="A98" s="933" t="s">
        <v>1209</v>
      </c>
      <c r="B98" s="934"/>
      <c r="C98" s="557"/>
      <c r="D98" s="557"/>
      <c r="E98" s="557"/>
      <c r="F98" s="557"/>
      <c r="G98" s="557"/>
      <c r="H98" s="557"/>
      <c r="I98" s="557"/>
      <c r="J98" s="557"/>
      <c r="K98" s="557"/>
      <c r="L98" s="557"/>
      <c r="M98" s="557"/>
      <c r="N98" s="557"/>
      <c r="O98" s="557"/>
      <c r="P98" s="968"/>
    </row>
    <row r="99" spans="1:16" ht="14" thickBot="1" x14ac:dyDescent="0.35">
      <c r="A99" s="908" t="s">
        <v>1210</v>
      </c>
      <c r="B99" s="909"/>
      <c r="C99" s="551">
        <f>C100+C102+C111+C112</f>
        <v>0</v>
      </c>
      <c r="D99" s="551">
        <f t="shared" ref="D99:P99" si="20">D100+D102+D111+D112</f>
        <v>0</v>
      </c>
      <c r="E99" s="551">
        <f t="shared" si="20"/>
        <v>0</v>
      </c>
      <c r="F99" s="551">
        <f t="shared" si="20"/>
        <v>0</v>
      </c>
      <c r="G99" s="551">
        <f t="shared" si="20"/>
        <v>0</v>
      </c>
      <c r="H99" s="551">
        <f t="shared" si="20"/>
        <v>0</v>
      </c>
      <c r="I99" s="551">
        <f t="shared" si="20"/>
        <v>0</v>
      </c>
      <c r="J99" s="551">
        <f t="shared" si="20"/>
        <v>0</v>
      </c>
      <c r="K99" s="551">
        <f t="shared" si="20"/>
        <v>0</v>
      </c>
      <c r="L99" s="551">
        <f t="shared" si="20"/>
        <v>0</v>
      </c>
      <c r="M99" s="551">
        <f t="shared" si="20"/>
        <v>0</v>
      </c>
      <c r="N99" s="551">
        <f t="shared" si="20"/>
        <v>0</v>
      </c>
      <c r="O99" s="551">
        <f t="shared" si="20"/>
        <v>0</v>
      </c>
      <c r="P99" s="956">
        <f t="shared" si="20"/>
        <v>0</v>
      </c>
    </row>
    <row r="100" spans="1:16" ht="12.8" customHeight="1" x14ac:dyDescent="0.3">
      <c r="A100" s="930" t="s">
        <v>1211</v>
      </c>
      <c r="B100" s="931"/>
      <c r="C100" s="553">
        <f>C101</f>
        <v>0</v>
      </c>
      <c r="D100" s="553">
        <f t="shared" ref="D100:P100" si="21">D101</f>
        <v>0</v>
      </c>
      <c r="E100" s="553">
        <f t="shared" si="21"/>
        <v>0</v>
      </c>
      <c r="F100" s="553">
        <f t="shared" si="21"/>
        <v>0</v>
      </c>
      <c r="G100" s="553">
        <f t="shared" si="21"/>
        <v>0</v>
      </c>
      <c r="H100" s="553">
        <f t="shared" si="21"/>
        <v>0</v>
      </c>
      <c r="I100" s="553">
        <f t="shared" si="21"/>
        <v>0</v>
      </c>
      <c r="J100" s="553">
        <f t="shared" si="21"/>
        <v>0</v>
      </c>
      <c r="K100" s="553">
        <f t="shared" si="21"/>
        <v>0</v>
      </c>
      <c r="L100" s="553">
        <f t="shared" si="21"/>
        <v>0</v>
      </c>
      <c r="M100" s="553">
        <f t="shared" si="21"/>
        <v>0</v>
      </c>
      <c r="N100" s="553">
        <f t="shared" si="21"/>
        <v>0</v>
      </c>
      <c r="O100" s="553">
        <f t="shared" si="21"/>
        <v>0</v>
      </c>
      <c r="P100" s="966">
        <f t="shared" si="21"/>
        <v>0</v>
      </c>
    </row>
    <row r="101" spans="1:16" ht="14" thickBot="1" x14ac:dyDescent="0.35">
      <c r="A101" s="349" t="s">
        <v>310</v>
      </c>
      <c r="B101" s="350"/>
      <c r="C101" s="563"/>
      <c r="D101" s="563"/>
      <c r="E101" s="563"/>
      <c r="F101" s="563"/>
      <c r="G101" s="563"/>
      <c r="H101" s="563"/>
      <c r="I101" s="563"/>
      <c r="J101" s="563"/>
      <c r="K101" s="563"/>
      <c r="L101" s="563"/>
      <c r="M101" s="563"/>
      <c r="N101" s="563"/>
      <c r="O101" s="563"/>
      <c r="P101" s="971"/>
    </row>
    <row r="102" spans="1:16" x14ac:dyDescent="0.3">
      <c r="A102" s="930" t="s">
        <v>311</v>
      </c>
      <c r="B102" s="931"/>
      <c r="C102" s="553">
        <f>SUM(C103:C110)</f>
        <v>0</v>
      </c>
      <c r="D102" s="553">
        <f t="shared" ref="D102:P102" si="22">SUM(D103:D110)</f>
        <v>0</v>
      </c>
      <c r="E102" s="553">
        <f t="shared" si="22"/>
        <v>0</v>
      </c>
      <c r="F102" s="553">
        <f t="shared" si="22"/>
        <v>0</v>
      </c>
      <c r="G102" s="553">
        <f t="shared" si="22"/>
        <v>0</v>
      </c>
      <c r="H102" s="553">
        <f t="shared" si="22"/>
        <v>0</v>
      </c>
      <c r="I102" s="553">
        <f t="shared" si="22"/>
        <v>0</v>
      </c>
      <c r="J102" s="553">
        <f t="shared" si="22"/>
        <v>0</v>
      </c>
      <c r="K102" s="553">
        <f t="shared" si="22"/>
        <v>0</v>
      </c>
      <c r="L102" s="553">
        <f t="shared" si="22"/>
        <v>0</v>
      </c>
      <c r="M102" s="553">
        <f t="shared" si="22"/>
        <v>0</v>
      </c>
      <c r="N102" s="553">
        <f t="shared" si="22"/>
        <v>0</v>
      </c>
      <c r="O102" s="553">
        <f t="shared" si="22"/>
        <v>0</v>
      </c>
      <c r="P102" s="966">
        <f t="shared" si="22"/>
        <v>0</v>
      </c>
    </row>
    <row r="103" spans="1:16" x14ac:dyDescent="0.3">
      <c r="A103" s="932" t="s">
        <v>312</v>
      </c>
      <c r="B103" s="360"/>
      <c r="C103" s="555"/>
      <c r="D103" s="555"/>
      <c r="E103" s="555"/>
      <c r="F103" s="555"/>
      <c r="G103" s="555"/>
      <c r="H103" s="555"/>
      <c r="I103" s="555"/>
      <c r="J103" s="555"/>
      <c r="K103" s="555"/>
      <c r="L103" s="555"/>
      <c r="M103" s="555"/>
      <c r="N103" s="555"/>
      <c r="O103" s="555"/>
      <c r="P103" s="967"/>
    </row>
    <row r="104" spans="1:16" ht="12.8" customHeight="1" x14ac:dyDescent="0.3">
      <c r="A104" s="932" t="s">
        <v>488</v>
      </c>
      <c r="B104" s="360"/>
      <c r="C104" s="557"/>
      <c r="D104" s="557"/>
      <c r="E104" s="557"/>
      <c r="F104" s="557"/>
      <c r="G104" s="557"/>
      <c r="H104" s="557"/>
      <c r="I104" s="557"/>
      <c r="J104" s="557"/>
      <c r="K104" s="557"/>
      <c r="L104" s="557"/>
      <c r="M104" s="557"/>
      <c r="N104" s="557"/>
      <c r="O104" s="557"/>
      <c r="P104" s="968"/>
    </row>
    <row r="105" spans="1:16" x14ac:dyDescent="0.3">
      <c r="A105" s="932" t="s">
        <v>489</v>
      </c>
      <c r="B105" s="360"/>
      <c r="C105" s="559"/>
      <c r="D105" s="559"/>
      <c r="E105" s="559"/>
      <c r="F105" s="559"/>
      <c r="G105" s="559"/>
      <c r="H105" s="559"/>
      <c r="I105" s="559"/>
      <c r="J105" s="559"/>
      <c r="K105" s="559"/>
      <c r="L105" s="559"/>
      <c r="M105" s="559"/>
      <c r="N105" s="559"/>
      <c r="O105" s="559"/>
      <c r="P105" s="969"/>
    </row>
    <row r="106" spans="1:16" x14ac:dyDescent="0.3">
      <c r="A106" s="932" t="s">
        <v>490</v>
      </c>
      <c r="B106" s="360"/>
      <c r="C106" s="557"/>
      <c r="D106" s="557"/>
      <c r="E106" s="557"/>
      <c r="F106" s="557"/>
      <c r="G106" s="557"/>
      <c r="H106" s="557"/>
      <c r="I106" s="557"/>
      <c r="J106" s="557"/>
      <c r="K106" s="557"/>
      <c r="L106" s="557"/>
      <c r="M106" s="557"/>
      <c r="N106" s="557"/>
      <c r="O106" s="557"/>
      <c r="P106" s="968"/>
    </row>
    <row r="107" spans="1:16" x14ac:dyDescent="0.3">
      <c r="A107" s="932" t="s">
        <v>491</v>
      </c>
      <c r="B107" s="360"/>
      <c r="C107" s="559"/>
      <c r="D107" s="559"/>
      <c r="E107" s="559"/>
      <c r="F107" s="559"/>
      <c r="G107" s="559"/>
      <c r="H107" s="559"/>
      <c r="I107" s="559"/>
      <c r="J107" s="559"/>
      <c r="K107" s="559"/>
      <c r="L107" s="559"/>
      <c r="M107" s="559"/>
      <c r="N107" s="559"/>
      <c r="O107" s="559"/>
      <c r="P107" s="969"/>
    </row>
    <row r="108" spans="1:16" x14ac:dyDescent="0.3">
      <c r="A108" s="932" t="s">
        <v>492</v>
      </c>
      <c r="B108" s="360"/>
      <c r="C108" s="557"/>
      <c r="D108" s="557"/>
      <c r="E108" s="557"/>
      <c r="F108" s="557"/>
      <c r="G108" s="557"/>
      <c r="H108" s="557"/>
      <c r="I108" s="557"/>
      <c r="J108" s="557"/>
      <c r="K108" s="557"/>
      <c r="L108" s="557"/>
      <c r="M108" s="557"/>
      <c r="N108" s="557"/>
      <c r="O108" s="557"/>
      <c r="P108" s="968"/>
    </row>
    <row r="109" spans="1:16" x14ac:dyDescent="0.3">
      <c r="A109" s="932" t="s">
        <v>493</v>
      </c>
      <c r="B109" s="360"/>
      <c r="C109" s="559"/>
      <c r="D109" s="559"/>
      <c r="E109" s="559"/>
      <c r="F109" s="559"/>
      <c r="G109" s="559"/>
      <c r="H109" s="559"/>
      <c r="I109" s="559"/>
      <c r="J109" s="559"/>
      <c r="K109" s="559"/>
      <c r="L109" s="559"/>
      <c r="M109" s="559"/>
      <c r="N109" s="559"/>
      <c r="O109" s="559"/>
      <c r="P109" s="969"/>
    </row>
    <row r="110" spans="1:16" ht="14" thickBot="1" x14ac:dyDescent="0.35">
      <c r="A110" s="933" t="s">
        <v>494</v>
      </c>
      <c r="B110" s="934"/>
      <c r="C110" s="557"/>
      <c r="D110" s="557"/>
      <c r="E110" s="557"/>
      <c r="F110" s="557"/>
      <c r="G110" s="557"/>
      <c r="H110" s="557"/>
      <c r="I110" s="557"/>
      <c r="J110" s="557"/>
      <c r="K110" s="557"/>
      <c r="L110" s="557"/>
      <c r="M110" s="557"/>
      <c r="N110" s="557"/>
      <c r="O110" s="557"/>
      <c r="P110" s="968"/>
    </row>
    <row r="111" spans="1:16" ht="14" thickBot="1" x14ac:dyDescent="0.35">
      <c r="A111" s="935" t="s">
        <v>495</v>
      </c>
      <c r="B111" s="936"/>
      <c r="C111" s="565"/>
      <c r="D111" s="565"/>
      <c r="E111" s="565"/>
      <c r="F111" s="565"/>
      <c r="G111" s="565"/>
      <c r="H111" s="565"/>
      <c r="I111" s="565"/>
      <c r="J111" s="565"/>
      <c r="K111" s="565"/>
      <c r="L111" s="565"/>
      <c r="M111" s="565"/>
      <c r="N111" s="565"/>
      <c r="O111" s="565"/>
      <c r="P111" s="972"/>
    </row>
    <row r="112" spans="1:16" ht="13.6" customHeight="1" thickBot="1" x14ac:dyDescent="0.35">
      <c r="A112" s="935" t="s">
        <v>496</v>
      </c>
      <c r="B112" s="936"/>
      <c r="C112" s="565"/>
      <c r="D112" s="565"/>
      <c r="E112" s="565"/>
      <c r="F112" s="565"/>
      <c r="G112" s="565"/>
      <c r="H112" s="565"/>
      <c r="I112" s="565"/>
      <c r="J112" s="565"/>
      <c r="K112" s="565"/>
      <c r="L112" s="565"/>
      <c r="M112" s="565"/>
      <c r="N112" s="565"/>
      <c r="O112" s="565"/>
      <c r="P112" s="972"/>
    </row>
    <row r="113" spans="1:16" ht="14" thickBot="1" x14ac:dyDescent="0.35">
      <c r="A113" s="908" t="s">
        <v>1176</v>
      </c>
      <c r="B113" s="909"/>
      <c r="C113" s="551">
        <f>C114</f>
        <v>0</v>
      </c>
      <c r="D113" s="551">
        <f t="shared" ref="D113:P113" si="23">D114</f>
        <v>0</v>
      </c>
      <c r="E113" s="551">
        <f t="shared" si="23"/>
        <v>0</v>
      </c>
      <c r="F113" s="551">
        <f t="shared" si="23"/>
        <v>0</v>
      </c>
      <c r="G113" s="551">
        <f t="shared" si="23"/>
        <v>0</v>
      </c>
      <c r="H113" s="551">
        <f t="shared" si="23"/>
        <v>0</v>
      </c>
      <c r="I113" s="551">
        <f t="shared" si="23"/>
        <v>0</v>
      </c>
      <c r="J113" s="551">
        <f t="shared" si="23"/>
        <v>0</v>
      </c>
      <c r="K113" s="551">
        <f t="shared" si="23"/>
        <v>0</v>
      </c>
      <c r="L113" s="551">
        <f t="shared" si="23"/>
        <v>0</v>
      </c>
      <c r="M113" s="551">
        <f t="shared" si="23"/>
        <v>0</v>
      </c>
      <c r="N113" s="551">
        <f t="shared" si="23"/>
        <v>0</v>
      </c>
      <c r="O113" s="551">
        <f t="shared" si="23"/>
        <v>0</v>
      </c>
      <c r="P113" s="956">
        <f t="shared" si="23"/>
        <v>0</v>
      </c>
    </row>
    <row r="114" spans="1:16" x14ac:dyDescent="0.3">
      <c r="A114" s="930" t="s">
        <v>497</v>
      </c>
      <c r="B114" s="931"/>
      <c r="C114" s="553">
        <f>C115+C116+C117</f>
        <v>0</v>
      </c>
      <c r="D114" s="553">
        <f t="shared" ref="D114:P114" si="24">D115+D116+D117</f>
        <v>0</v>
      </c>
      <c r="E114" s="553">
        <f t="shared" si="24"/>
        <v>0</v>
      </c>
      <c r="F114" s="553">
        <f t="shared" si="24"/>
        <v>0</v>
      </c>
      <c r="G114" s="553">
        <f t="shared" si="24"/>
        <v>0</v>
      </c>
      <c r="H114" s="553">
        <f t="shared" si="24"/>
        <v>0</v>
      </c>
      <c r="I114" s="553">
        <f t="shared" si="24"/>
        <v>0</v>
      </c>
      <c r="J114" s="553">
        <f t="shared" si="24"/>
        <v>0</v>
      </c>
      <c r="K114" s="553">
        <f t="shared" si="24"/>
        <v>0</v>
      </c>
      <c r="L114" s="553">
        <f t="shared" si="24"/>
        <v>0</v>
      </c>
      <c r="M114" s="553">
        <f t="shared" si="24"/>
        <v>0</v>
      </c>
      <c r="N114" s="553">
        <f t="shared" si="24"/>
        <v>0</v>
      </c>
      <c r="O114" s="553">
        <f t="shared" si="24"/>
        <v>0</v>
      </c>
      <c r="P114" s="966">
        <f t="shared" si="24"/>
        <v>0</v>
      </c>
    </row>
    <row r="115" spans="1:16" x14ac:dyDescent="0.3">
      <c r="A115" s="932" t="s">
        <v>498</v>
      </c>
      <c r="B115" s="360"/>
      <c r="C115" s="555"/>
      <c r="D115" s="555"/>
      <c r="E115" s="555"/>
      <c r="F115" s="555"/>
      <c r="G115" s="555"/>
      <c r="H115" s="555"/>
      <c r="I115" s="555"/>
      <c r="J115" s="555"/>
      <c r="K115" s="555"/>
      <c r="L115" s="555"/>
      <c r="M115" s="555"/>
      <c r="N115" s="555"/>
      <c r="O115" s="555"/>
      <c r="P115" s="967"/>
    </row>
    <row r="116" spans="1:16" x14ac:dyDescent="0.3">
      <c r="A116" s="932" t="s">
        <v>499</v>
      </c>
      <c r="B116" s="360"/>
      <c r="C116" s="560"/>
      <c r="D116" s="560"/>
      <c r="E116" s="560"/>
      <c r="F116" s="560"/>
      <c r="G116" s="560"/>
      <c r="H116" s="560"/>
      <c r="I116" s="560"/>
      <c r="J116" s="560"/>
      <c r="K116" s="560"/>
      <c r="L116" s="560"/>
      <c r="M116" s="560"/>
      <c r="N116" s="560"/>
      <c r="O116" s="560"/>
      <c r="P116" s="970"/>
    </row>
    <row r="117" spans="1:16" ht="14" thickBot="1" x14ac:dyDescent="0.35">
      <c r="A117" s="937" t="s">
        <v>500</v>
      </c>
      <c r="B117" s="938"/>
      <c r="C117" s="567"/>
      <c r="D117" s="567"/>
      <c r="E117" s="567"/>
      <c r="F117" s="567"/>
      <c r="G117" s="567"/>
      <c r="H117" s="567"/>
      <c r="I117" s="567"/>
      <c r="J117" s="567"/>
      <c r="K117" s="567"/>
      <c r="L117" s="567"/>
      <c r="M117" s="567"/>
      <c r="N117" s="567"/>
      <c r="O117" s="567"/>
      <c r="P117" s="973"/>
    </row>
    <row r="118" spans="1:16" ht="14" thickBot="1" x14ac:dyDescent="0.35">
      <c r="A118" s="939" t="s">
        <v>400</v>
      </c>
      <c r="B118" s="940"/>
      <c r="C118" s="569">
        <f>C64+C99+C113</f>
        <v>0</v>
      </c>
      <c r="D118" s="569">
        <f t="shared" ref="D118:P118" si="25">D64+D99+D113</f>
        <v>0</v>
      </c>
      <c r="E118" s="569">
        <f t="shared" si="25"/>
        <v>0</v>
      </c>
      <c r="F118" s="569">
        <f t="shared" si="25"/>
        <v>0</v>
      </c>
      <c r="G118" s="569">
        <f t="shared" si="25"/>
        <v>0</v>
      </c>
      <c r="H118" s="569">
        <f t="shared" si="25"/>
        <v>0</v>
      </c>
      <c r="I118" s="569">
        <f t="shared" si="25"/>
        <v>0</v>
      </c>
      <c r="J118" s="569">
        <f t="shared" si="25"/>
        <v>0</v>
      </c>
      <c r="K118" s="569">
        <f t="shared" si="25"/>
        <v>0</v>
      </c>
      <c r="L118" s="569">
        <f t="shared" si="25"/>
        <v>0</v>
      </c>
      <c r="M118" s="569">
        <f t="shared" si="25"/>
        <v>0</v>
      </c>
      <c r="N118" s="569">
        <f t="shared" si="25"/>
        <v>0</v>
      </c>
      <c r="O118" s="569">
        <f t="shared" si="25"/>
        <v>0</v>
      </c>
      <c r="P118" s="974">
        <f t="shared" si="25"/>
        <v>0</v>
      </c>
    </row>
    <row r="119" spans="1:16" ht="14" thickTop="1" x14ac:dyDescent="0.3"/>
  </sheetData>
  <mergeCells count="1">
    <mergeCell ref="A4:B4"/>
  </mergeCells>
  <phoneticPr fontId="14" type="noConversion"/>
  <pageMargins left="0.78740157499999996" right="0.78740157499999996" top="0.984251969" bottom="0.984251969" header="0.4921259845" footer="0.4921259845"/>
  <pageSetup paperSize="9"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J91"/>
  <sheetViews>
    <sheetView topLeftCell="B80"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126" t="s">
        <v>586</v>
      </c>
      <c r="B3" s="1126"/>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8">
    <mergeCell ref="B90:I90"/>
    <mergeCell ref="A3:B3"/>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A1:J91"/>
  <sheetViews>
    <sheetView topLeftCell="A60"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126" t="s">
        <v>587</v>
      </c>
      <c r="B3" s="1126"/>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8">
    <mergeCell ref="B90:I90"/>
    <mergeCell ref="A3:B3"/>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126" t="s">
        <v>588</v>
      </c>
      <c r="B3" s="1126"/>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8">
    <mergeCell ref="B90:I90"/>
    <mergeCell ref="A3:B3"/>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4"/>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126" t="s">
        <v>589</v>
      </c>
      <c r="B3" s="1126"/>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8">
    <mergeCell ref="B50:F50"/>
    <mergeCell ref="B67:I67"/>
    <mergeCell ref="B90:I90"/>
    <mergeCell ref="B39:H39"/>
    <mergeCell ref="C41:C42"/>
    <mergeCell ref="D41:D42"/>
    <mergeCell ref="E41:E42"/>
    <mergeCell ref="F41:F42"/>
    <mergeCell ref="G41:G42"/>
    <mergeCell ref="H41:H42"/>
    <mergeCell ref="B36:I36"/>
    <mergeCell ref="B37:I37"/>
    <mergeCell ref="A3:B3"/>
    <mergeCell ref="B4:I4"/>
    <mergeCell ref="B5:I5"/>
    <mergeCell ref="B15:I15"/>
    <mergeCell ref="B17:I17"/>
    <mergeCell ref="B35:I35"/>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126" t="s">
        <v>1125</v>
      </c>
      <c r="B3" s="1126"/>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D71+D72</f>
        <v>0</v>
      </c>
      <c r="E70" s="310">
        <f>E71+E72</f>
        <v>0</v>
      </c>
      <c r="F70" s="310">
        <f>F71+F72</f>
        <v>0</v>
      </c>
      <c r="G70" s="310">
        <f>G71+G72</f>
        <v>0</v>
      </c>
      <c r="H70" s="238" t="s">
        <v>642</v>
      </c>
      <c r="I70" s="310">
        <f>I71+I72</f>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 t="shared" ref="C75:I75" si="0">C76+C77</f>
        <v>0</v>
      </c>
      <c r="D75" s="311">
        <f t="shared" si="0"/>
        <v>0</v>
      </c>
      <c r="E75" s="311">
        <f t="shared" si="0"/>
        <v>0</v>
      </c>
      <c r="F75" s="311">
        <f t="shared" si="0"/>
        <v>0</v>
      </c>
      <c r="G75" s="311">
        <f t="shared" si="0"/>
        <v>0</v>
      </c>
      <c r="H75" s="311">
        <f t="shared" si="0"/>
        <v>0</v>
      </c>
      <c r="I75" s="311">
        <f t="shared" si="0"/>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1">C73-C74+C75</f>
        <v>0</v>
      </c>
      <c r="D78" s="269">
        <f t="shared" si="1"/>
        <v>0</v>
      </c>
      <c r="E78" s="269">
        <f t="shared" si="1"/>
        <v>0</v>
      </c>
      <c r="F78" s="269">
        <f t="shared" si="1"/>
        <v>0</v>
      </c>
      <c r="G78" s="269">
        <f t="shared" si="1"/>
        <v>0</v>
      </c>
      <c r="H78" s="269">
        <f t="shared" si="1"/>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8">
    <mergeCell ref="B35:I35"/>
    <mergeCell ref="B36:I36"/>
    <mergeCell ref="B90:I90"/>
    <mergeCell ref="A3:B3"/>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126" t="s">
        <v>590</v>
      </c>
      <c r="B3" s="1126"/>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8">
    <mergeCell ref="B50:F50"/>
    <mergeCell ref="B67:I67"/>
    <mergeCell ref="B90:I90"/>
    <mergeCell ref="B39:H39"/>
    <mergeCell ref="C41:C42"/>
    <mergeCell ref="D41:D42"/>
    <mergeCell ref="E41:E42"/>
    <mergeCell ref="F41:F42"/>
    <mergeCell ref="G41:G42"/>
    <mergeCell ref="H41:H42"/>
    <mergeCell ref="B36:I36"/>
    <mergeCell ref="B37:I37"/>
    <mergeCell ref="A3:B3"/>
    <mergeCell ref="B4:I4"/>
    <mergeCell ref="B5:I5"/>
    <mergeCell ref="B15:I15"/>
    <mergeCell ref="B17:I17"/>
    <mergeCell ref="B35:I35"/>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7"/>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5" t="s">
        <v>591</v>
      </c>
      <c r="B3" s="155"/>
      <c r="C3" s="191"/>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50:F50"/>
    <mergeCell ref="B67:I67"/>
    <mergeCell ref="B90:I90"/>
    <mergeCell ref="B39:H39"/>
    <mergeCell ref="C41:C42"/>
    <mergeCell ref="D41:D42"/>
    <mergeCell ref="E41:E42"/>
    <mergeCell ref="F41:F42"/>
    <mergeCell ref="G41:G42"/>
    <mergeCell ref="H41:H42"/>
    <mergeCell ref="B37:I37"/>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8"/>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126" t="s">
        <v>593</v>
      </c>
      <c r="B3" s="1126"/>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8">
    <mergeCell ref="B50:F50"/>
    <mergeCell ref="B67:I67"/>
    <mergeCell ref="B90:I90"/>
    <mergeCell ref="B39:H39"/>
    <mergeCell ref="C41:C42"/>
    <mergeCell ref="D41:D42"/>
    <mergeCell ref="E41:E42"/>
    <mergeCell ref="F41:F42"/>
    <mergeCell ref="G41:G42"/>
    <mergeCell ref="H41:H42"/>
    <mergeCell ref="B36:I36"/>
    <mergeCell ref="B37:I37"/>
    <mergeCell ref="A3:B3"/>
    <mergeCell ref="B4:I4"/>
    <mergeCell ref="B5:I5"/>
    <mergeCell ref="B15:I15"/>
    <mergeCell ref="B17:I17"/>
    <mergeCell ref="B35:I35"/>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AA38"/>
  <sheetViews>
    <sheetView showGridLines="0" workbookViewId="0">
      <selection sqref="A1:H1"/>
    </sheetView>
  </sheetViews>
  <sheetFormatPr baseColWidth="10" defaultColWidth="11.453125" defaultRowHeight="13.45" x14ac:dyDescent="0.25"/>
  <cols>
    <col min="1" max="1" width="7" style="14" customWidth="1"/>
    <col min="2" max="2" width="62" style="14" customWidth="1"/>
    <col min="3" max="3" width="13.54296875" style="978" customWidth="1"/>
    <col min="4" max="4" width="13.1796875" style="978" customWidth="1"/>
    <col min="5" max="13" width="11.453125" style="978"/>
    <col min="14" max="14" width="16.453125" style="978" customWidth="1"/>
    <col min="15" max="15" width="16.54296875" style="978" customWidth="1"/>
    <col min="16" max="16" width="15.7265625" style="978" customWidth="1"/>
    <col min="17" max="17" width="13" style="978" customWidth="1"/>
    <col min="18" max="19" width="17" style="978" customWidth="1"/>
    <col min="20" max="21" width="13.453125" style="978" customWidth="1"/>
    <col min="22" max="22" width="13.7265625" style="978" customWidth="1"/>
    <col min="23" max="23" width="11.453125" style="978"/>
    <col min="24" max="24" width="23" style="978" customWidth="1"/>
    <col min="25" max="27" width="11.453125" style="978"/>
    <col min="28" max="16384" width="11.453125" style="14"/>
  </cols>
  <sheetData>
    <row r="1" spans="1:27" ht="20.3" customHeight="1" x14ac:dyDescent="0.25">
      <c r="A1" s="15" t="s">
        <v>1603</v>
      </c>
      <c r="B1" s="15" t="str">
        <f>'D04'!B1</f>
        <v xml:space="preserve"> ………………… </v>
      </c>
    </row>
    <row r="2" spans="1:27" ht="14.25" customHeight="1" x14ac:dyDescent="0.25">
      <c r="A2" s="1116" t="s">
        <v>1602</v>
      </c>
      <c r="B2" s="1116"/>
      <c r="C2" s="1116"/>
    </row>
    <row r="3" spans="1:27" s="13" customFormat="1" ht="18.8" customHeight="1" x14ac:dyDescent="0.25">
      <c r="A3" s="1117" t="s">
        <v>463</v>
      </c>
      <c r="B3" s="1117"/>
      <c r="C3" s="1117"/>
      <c r="D3" s="979"/>
      <c r="E3" s="979"/>
      <c r="F3" s="979"/>
      <c r="G3" s="979"/>
      <c r="H3" s="979"/>
      <c r="I3" s="979"/>
      <c r="J3" s="979"/>
      <c r="K3" s="979"/>
      <c r="L3" s="979"/>
      <c r="M3" s="979"/>
      <c r="N3" s="979"/>
      <c r="O3" s="979"/>
      <c r="P3" s="979"/>
      <c r="Q3" s="979"/>
      <c r="R3" s="979"/>
      <c r="S3" s="979"/>
      <c r="T3" s="979"/>
      <c r="U3" s="979"/>
      <c r="V3" s="979"/>
      <c r="W3" s="979"/>
      <c r="X3" s="979"/>
      <c r="Y3" s="979"/>
      <c r="Z3" s="979"/>
      <c r="AA3" s="979"/>
    </row>
    <row r="4" spans="1:27" ht="27.8" customHeight="1" x14ac:dyDescent="0.25">
      <c r="A4" s="1118" t="s">
        <v>1708</v>
      </c>
      <c r="B4" s="1118"/>
      <c r="C4" s="1119"/>
    </row>
    <row r="5" spans="1:27" s="160" customFormat="1" ht="58.6" customHeight="1" x14ac:dyDescent="0.25">
      <c r="A5" s="24"/>
      <c r="B5" s="12" t="s">
        <v>464</v>
      </c>
      <c r="C5" s="246" t="s">
        <v>442</v>
      </c>
      <c r="D5" s="246" t="s">
        <v>443</v>
      </c>
      <c r="E5" s="246" t="s">
        <v>444</v>
      </c>
      <c r="F5" s="246" t="s">
        <v>439</v>
      </c>
      <c r="G5" s="246" t="s">
        <v>85</v>
      </c>
      <c r="H5" s="246" t="s">
        <v>86</v>
      </c>
      <c r="I5" s="246" t="s">
        <v>87</v>
      </c>
      <c r="J5" s="246" t="s">
        <v>878</v>
      </c>
      <c r="K5" s="246" t="s">
        <v>879</v>
      </c>
      <c r="L5" s="246" t="s">
        <v>88</v>
      </c>
      <c r="M5" s="246" t="s">
        <v>89</v>
      </c>
      <c r="N5" s="246" t="s">
        <v>1461</v>
      </c>
      <c r="O5" s="246" t="s">
        <v>1462</v>
      </c>
      <c r="P5" s="246" t="s">
        <v>1463</v>
      </c>
      <c r="Q5" s="246" t="s">
        <v>1464</v>
      </c>
      <c r="R5" s="246" t="s">
        <v>1465</v>
      </c>
      <c r="S5" s="246" t="s">
        <v>1466</v>
      </c>
      <c r="T5" s="246" t="s">
        <v>1467</v>
      </c>
      <c r="U5" s="246" t="s">
        <v>1468</v>
      </c>
      <c r="V5" s="246" t="s">
        <v>1469</v>
      </c>
      <c r="W5" s="246" t="s">
        <v>1470</v>
      </c>
      <c r="X5" s="246" t="s">
        <v>440</v>
      </c>
      <c r="Y5" s="246" t="s">
        <v>441</v>
      </c>
      <c r="Z5" s="246" t="s">
        <v>398</v>
      </c>
      <c r="AA5" s="656" t="s">
        <v>407</v>
      </c>
    </row>
    <row r="6" spans="1:27" ht="16" customHeight="1" x14ac:dyDescent="0.25">
      <c r="A6" s="18">
        <v>1</v>
      </c>
      <c r="B6" s="19" t="s">
        <v>465</v>
      </c>
      <c r="C6" s="980"/>
      <c r="D6" s="980"/>
      <c r="E6" s="980"/>
      <c r="F6" s="980"/>
      <c r="G6" s="980"/>
      <c r="H6" s="980"/>
      <c r="I6" s="980"/>
      <c r="J6" s="980"/>
      <c r="K6" s="980"/>
      <c r="L6" s="980"/>
      <c r="M6" s="980"/>
      <c r="N6" s="980"/>
      <c r="O6" s="980"/>
      <c r="P6" s="980"/>
      <c r="Q6" s="980"/>
      <c r="R6" s="980"/>
      <c r="S6" s="980"/>
      <c r="T6" s="980"/>
      <c r="U6" s="980"/>
      <c r="V6" s="980"/>
      <c r="W6" s="980"/>
      <c r="X6" s="980"/>
      <c r="Y6" s="980"/>
      <c r="Z6" s="980"/>
      <c r="AA6" s="980">
        <f>SUM(C6:Z6)</f>
        <v>0</v>
      </c>
    </row>
    <row r="7" spans="1:27" ht="16" customHeight="1" x14ac:dyDescent="0.25">
      <c r="A7" s="18">
        <v>2</v>
      </c>
      <c r="B7" s="19" t="s">
        <v>466</v>
      </c>
      <c r="C7" s="980"/>
      <c r="D7" s="980"/>
      <c r="E7" s="980"/>
      <c r="F7" s="980"/>
      <c r="G7" s="980"/>
      <c r="H7" s="980"/>
      <c r="I7" s="980"/>
      <c r="J7" s="980"/>
      <c r="K7" s="980"/>
      <c r="L7" s="980"/>
      <c r="M7" s="980"/>
      <c r="N7" s="980"/>
      <c r="O7" s="980"/>
      <c r="P7" s="980"/>
      <c r="Q7" s="980"/>
      <c r="R7" s="980"/>
      <c r="S7" s="980"/>
      <c r="T7" s="980"/>
      <c r="U7" s="980"/>
      <c r="V7" s="980"/>
      <c r="W7" s="980"/>
      <c r="X7" s="980"/>
      <c r="Y7" s="980"/>
      <c r="Z7" s="980"/>
      <c r="AA7" s="980">
        <f>SUM(C7:Z7)</f>
        <v>0</v>
      </c>
    </row>
    <row r="8" spans="1:27" ht="16" customHeight="1" x14ac:dyDescent="0.25">
      <c r="A8" s="18">
        <v>3</v>
      </c>
      <c r="B8" s="19" t="s">
        <v>467</v>
      </c>
      <c r="C8" s="980"/>
      <c r="D8" s="980"/>
      <c r="E8" s="980"/>
      <c r="F8" s="980"/>
      <c r="G8" s="980"/>
      <c r="H8" s="980"/>
      <c r="I8" s="980"/>
      <c r="J8" s="980"/>
      <c r="K8" s="980"/>
      <c r="L8" s="980"/>
      <c r="M8" s="980"/>
      <c r="N8" s="980"/>
      <c r="O8" s="980"/>
      <c r="P8" s="980"/>
      <c r="Q8" s="980"/>
      <c r="R8" s="980"/>
      <c r="S8" s="980"/>
      <c r="T8" s="980"/>
      <c r="U8" s="980"/>
      <c r="V8" s="980"/>
      <c r="W8" s="980"/>
      <c r="X8" s="980"/>
      <c r="Y8" s="980"/>
      <c r="Z8" s="980"/>
      <c r="AA8" s="980">
        <f>SUM(C8:Z8)</f>
        <v>0</v>
      </c>
    </row>
    <row r="9" spans="1:27" ht="16" customHeight="1" x14ac:dyDescent="0.25">
      <c r="A9" s="18">
        <v>4</v>
      </c>
      <c r="B9" s="19" t="s">
        <v>468</v>
      </c>
      <c r="C9" s="980">
        <f>C10+C17</f>
        <v>0</v>
      </c>
      <c r="D9" s="980">
        <f t="shared" ref="D9:Q9" si="0">D10+D17</f>
        <v>0</v>
      </c>
      <c r="E9" s="980">
        <f t="shared" si="0"/>
        <v>0</v>
      </c>
      <c r="F9" s="980">
        <f t="shared" si="0"/>
        <v>0</v>
      </c>
      <c r="G9" s="980">
        <f t="shared" si="0"/>
        <v>0</v>
      </c>
      <c r="H9" s="980">
        <f t="shared" si="0"/>
        <v>0</v>
      </c>
      <c r="I9" s="980">
        <f t="shared" si="0"/>
        <v>0</v>
      </c>
      <c r="J9" s="980">
        <f t="shared" si="0"/>
        <v>0</v>
      </c>
      <c r="K9" s="980">
        <f t="shared" si="0"/>
        <v>0</v>
      </c>
      <c r="L9" s="980">
        <f t="shared" si="0"/>
        <v>0</v>
      </c>
      <c r="M9" s="980">
        <f t="shared" si="0"/>
        <v>0</v>
      </c>
      <c r="N9" s="980">
        <f t="shared" si="0"/>
        <v>0</v>
      </c>
      <c r="O9" s="980">
        <f t="shared" si="0"/>
        <v>0</v>
      </c>
      <c r="P9" s="980">
        <f t="shared" si="0"/>
        <v>0</v>
      </c>
      <c r="Q9" s="980">
        <f t="shared" si="0"/>
        <v>0</v>
      </c>
      <c r="R9" s="980">
        <f t="shared" ref="R9:AA9" si="1">R10+R17</f>
        <v>0</v>
      </c>
      <c r="S9" s="980">
        <f t="shared" si="1"/>
        <v>0</v>
      </c>
      <c r="T9" s="980">
        <f t="shared" si="1"/>
        <v>0</v>
      </c>
      <c r="U9" s="980">
        <f t="shared" si="1"/>
        <v>0</v>
      </c>
      <c r="V9" s="980">
        <f t="shared" si="1"/>
        <v>0</v>
      </c>
      <c r="W9" s="980">
        <f t="shared" si="1"/>
        <v>0</v>
      </c>
      <c r="X9" s="980">
        <f t="shared" si="1"/>
        <v>0</v>
      </c>
      <c r="Y9" s="980">
        <f t="shared" si="1"/>
        <v>0</v>
      </c>
      <c r="Z9" s="980">
        <f>Z10+Z17</f>
        <v>0</v>
      </c>
      <c r="AA9" s="980">
        <f t="shared" si="1"/>
        <v>0</v>
      </c>
    </row>
    <row r="10" spans="1:27" ht="16" customHeight="1" x14ac:dyDescent="0.25">
      <c r="A10" s="21" t="s">
        <v>469</v>
      </c>
      <c r="B10" s="19" t="s">
        <v>470</v>
      </c>
      <c r="C10" s="980">
        <f>SUM(C11:C16)</f>
        <v>0</v>
      </c>
      <c r="D10" s="980">
        <f t="shared" ref="D10:Q10" si="2">SUM(D11:D16)</f>
        <v>0</v>
      </c>
      <c r="E10" s="980">
        <f t="shared" si="2"/>
        <v>0</v>
      </c>
      <c r="F10" s="980">
        <f t="shared" si="2"/>
        <v>0</v>
      </c>
      <c r="G10" s="980">
        <f t="shared" si="2"/>
        <v>0</v>
      </c>
      <c r="H10" s="980">
        <f t="shared" si="2"/>
        <v>0</v>
      </c>
      <c r="I10" s="980">
        <f t="shared" si="2"/>
        <v>0</v>
      </c>
      <c r="J10" s="980">
        <f t="shared" si="2"/>
        <v>0</v>
      </c>
      <c r="K10" s="980">
        <f t="shared" si="2"/>
        <v>0</v>
      </c>
      <c r="L10" s="980">
        <f t="shared" si="2"/>
        <v>0</v>
      </c>
      <c r="M10" s="980">
        <f t="shared" si="2"/>
        <v>0</v>
      </c>
      <c r="N10" s="980">
        <f t="shared" si="2"/>
        <v>0</v>
      </c>
      <c r="O10" s="980">
        <f t="shared" si="2"/>
        <v>0</v>
      </c>
      <c r="P10" s="980">
        <f t="shared" si="2"/>
        <v>0</v>
      </c>
      <c r="Q10" s="980">
        <f t="shared" si="2"/>
        <v>0</v>
      </c>
      <c r="R10" s="980">
        <f t="shared" ref="R10:AA10" si="3">SUM(R11:R16)</f>
        <v>0</v>
      </c>
      <c r="S10" s="980">
        <f t="shared" si="3"/>
        <v>0</v>
      </c>
      <c r="T10" s="980">
        <f t="shared" si="3"/>
        <v>0</v>
      </c>
      <c r="U10" s="980">
        <f t="shared" si="3"/>
        <v>0</v>
      </c>
      <c r="V10" s="980">
        <f t="shared" si="3"/>
        <v>0</v>
      </c>
      <c r="W10" s="980">
        <f t="shared" si="3"/>
        <v>0</v>
      </c>
      <c r="X10" s="980">
        <f t="shared" si="3"/>
        <v>0</v>
      </c>
      <c r="Y10" s="980">
        <f t="shared" si="3"/>
        <v>0</v>
      </c>
      <c r="Z10" s="980">
        <f>SUM(Z11:Z16)</f>
        <v>0</v>
      </c>
      <c r="AA10" s="980">
        <f t="shared" si="3"/>
        <v>0</v>
      </c>
    </row>
    <row r="11" spans="1:27" ht="16" customHeight="1" x14ac:dyDescent="0.25">
      <c r="A11" s="18"/>
      <c r="B11" s="22" t="s">
        <v>471</v>
      </c>
      <c r="C11" s="981"/>
      <c r="D11" s="981"/>
      <c r="E11" s="981"/>
      <c r="F11" s="981"/>
      <c r="G11" s="981"/>
      <c r="H11" s="981"/>
      <c r="I11" s="981"/>
      <c r="J11" s="981"/>
      <c r="K11" s="981"/>
      <c r="L11" s="981"/>
      <c r="M11" s="981"/>
      <c r="N11" s="981"/>
      <c r="O11" s="981"/>
      <c r="P11" s="981"/>
      <c r="Q11" s="981"/>
      <c r="R11" s="981"/>
      <c r="S11" s="981"/>
      <c r="T11" s="981"/>
      <c r="U11" s="981"/>
      <c r="V11" s="981"/>
      <c r="W11" s="981"/>
      <c r="X11" s="981"/>
      <c r="Y11" s="981"/>
      <c r="Z11" s="981"/>
      <c r="AA11" s="980">
        <f t="shared" ref="AA11:AA17" si="4">SUM(C11:Z11)</f>
        <v>0</v>
      </c>
    </row>
    <row r="12" spans="1:27" ht="16" customHeight="1" x14ac:dyDescent="0.25">
      <c r="A12" s="18"/>
      <c r="B12" s="22" t="s">
        <v>527</v>
      </c>
      <c r="C12" s="981"/>
      <c r="D12" s="981"/>
      <c r="E12" s="981"/>
      <c r="F12" s="981"/>
      <c r="G12" s="981"/>
      <c r="H12" s="981"/>
      <c r="I12" s="981"/>
      <c r="J12" s="981"/>
      <c r="K12" s="981"/>
      <c r="L12" s="981"/>
      <c r="M12" s="981"/>
      <c r="N12" s="981"/>
      <c r="O12" s="981"/>
      <c r="P12" s="981"/>
      <c r="Q12" s="981"/>
      <c r="R12" s="981"/>
      <c r="S12" s="981"/>
      <c r="T12" s="981"/>
      <c r="U12" s="981"/>
      <c r="V12" s="981"/>
      <c r="W12" s="981"/>
      <c r="X12" s="981"/>
      <c r="Y12" s="981"/>
      <c r="Z12" s="981"/>
      <c r="AA12" s="980">
        <f t="shared" si="4"/>
        <v>0</v>
      </c>
    </row>
    <row r="13" spans="1:27" ht="16" customHeight="1" x14ac:dyDescent="0.25">
      <c r="A13" s="18"/>
      <c r="B13" s="22" t="s">
        <v>528</v>
      </c>
      <c r="C13" s="981"/>
      <c r="D13" s="981"/>
      <c r="E13" s="981"/>
      <c r="F13" s="981"/>
      <c r="G13" s="981"/>
      <c r="H13" s="981"/>
      <c r="I13" s="981"/>
      <c r="J13" s="981"/>
      <c r="K13" s="981"/>
      <c r="L13" s="981"/>
      <c r="M13" s="981"/>
      <c r="N13" s="981"/>
      <c r="O13" s="981"/>
      <c r="P13" s="981"/>
      <c r="Q13" s="981"/>
      <c r="R13" s="981"/>
      <c r="S13" s="981"/>
      <c r="T13" s="981"/>
      <c r="U13" s="981"/>
      <c r="V13" s="981"/>
      <c r="W13" s="981"/>
      <c r="X13" s="981"/>
      <c r="Y13" s="981"/>
      <c r="Z13" s="981"/>
      <c r="AA13" s="980">
        <f t="shared" si="4"/>
        <v>0</v>
      </c>
    </row>
    <row r="14" spans="1:27" ht="16" customHeight="1" x14ac:dyDescent="0.25">
      <c r="A14" s="18"/>
      <c r="B14" s="22" t="s">
        <v>529</v>
      </c>
      <c r="C14" s="981"/>
      <c r="D14" s="981"/>
      <c r="E14" s="981"/>
      <c r="F14" s="981"/>
      <c r="G14" s="981"/>
      <c r="H14" s="981"/>
      <c r="I14" s="981"/>
      <c r="J14" s="981"/>
      <c r="K14" s="981"/>
      <c r="L14" s="981"/>
      <c r="M14" s="981"/>
      <c r="N14" s="981"/>
      <c r="O14" s="981"/>
      <c r="P14" s="981"/>
      <c r="Q14" s="981"/>
      <c r="R14" s="981"/>
      <c r="S14" s="981"/>
      <c r="T14" s="981"/>
      <c r="U14" s="981"/>
      <c r="V14" s="981"/>
      <c r="W14" s="981"/>
      <c r="X14" s="981"/>
      <c r="Y14" s="981"/>
      <c r="Z14" s="981"/>
      <c r="AA14" s="980">
        <f t="shared" si="4"/>
        <v>0</v>
      </c>
    </row>
    <row r="15" spans="1:27" ht="16" customHeight="1" x14ac:dyDescent="0.25">
      <c r="A15" s="18"/>
      <c r="B15" s="22" t="s">
        <v>530</v>
      </c>
      <c r="C15" s="981"/>
      <c r="D15" s="981"/>
      <c r="E15" s="981"/>
      <c r="F15" s="981"/>
      <c r="G15" s="981"/>
      <c r="H15" s="981"/>
      <c r="I15" s="981"/>
      <c r="J15" s="981"/>
      <c r="K15" s="981"/>
      <c r="L15" s="981"/>
      <c r="M15" s="981"/>
      <c r="N15" s="981"/>
      <c r="O15" s="981"/>
      <c r="P15" s="981"/>
      <c r="Q15" s="981"/>
      <c r="R15" s="981"/>
      <c r="S15" s="981"/>
      <c r="T15" s="981"/>
      <c r="U15" s="981"/>
      <c r="V15" s="981"/>
      <c r="W15" s="981"/>
      <c r="X15" s="981"/>
      <c r="Y15" s="981"/>
      <c r="Z15" s="981"/>
      <c r="AA15" s="980">
        <f t="shared" si="4"/>
        <v>0</v>
      </c>
    </row>
    <row r="16" spans="1:27" ht="16" customHeight="1" x14ac:dyDescent="0.25">
      <c r="A16" s="18"/>
      <c r="B16" s="22" t="s">
        <v>531</v>
      </c>
      <c r="C16" s="981"/>
      <c r="D16" s="981"/>
      <c r="E16" s="981"/>
      <c r="F16" s="981"/>
      <c r="G16" s="981"/>
      <c r="H16" s="981"/>
      <c r="I16" s="981"/>
      <c r="J16" s="981"/>
      <c r="K16" s="981"/>
      <c r="L16" s="981"/>
      <c r="M16" s="981"/>
      <c r="N16" s="981"/>
      <c r="O16" s="981"/>
      <c r="P16" s="981"/>
      <c r="Q16" s="981"/>
      <c r="R16" s="981"/>
      <c r="S16" s="981"/>
      <c r="T16" s="981"/>
      <c r="U16" s="981"/>
      <c r="V16" s="981"/>
      <c r="W16" s="981"/>
      <c r="X16" s="981"/>
      <c r="Y16" s="981"/>
      <c r="Z16" s="981"/>
      <c r="AA16" s="980">
        <f t="shared" si="4"/>
        <v>0</v>
      </c>
    </row>
    <row r="17" spans="1:27" ht="16" customHeight="1" x14ac:dyDescent="0.25">
      <c r="A17" s="21" t="s">
        <v>532</v>
      </c>
      <c r="B17" s="19" t="s">
        <v>533</v>
      </c>
      <c r="C17" s="980"/>
      <c r="D17" s="980"/>
      <c r="E17" s="980"/>
      <c r="F17" s="980"/>
      <c r="G17" s="980"/>
      <c r="H17" s="980"/>
      <c r="I17" s="980"/>
      <c r="J17" s="980"/>
      <c r="K17" s="980"/>
      <c r="L17" s="980"/>
      <c r="M17" s="980"/>
      <c r="N17" s="980"/>
      <c r="O17" s="980"/>
      <c r="P17" s="980"/>
      <c r="Q17" s="980"/>
      <c r="R17" s="980"/>
      <c r="S17" s="980"/>
      <c r="T17" s="980"/>
      <c r="U17" s="980"/>
      <c r="V17" s="980"/>
      <c r="W17" s="980"/>
      <c r="X17" s="980"/>
      <c r="Y17" s="980"/>
      <c r="Z17" s="980"/>
      <c r="AA17" s="980">
        <f t="shared" si="4"/>
        <v>0</v>
      </c>
    </row>
    <row r="18" spans="1:27" ht="16" customHeight="1" x14ac:dyDescent="0.25">
      <c r="A18" s="18"/>
      <c r="B18" s="23" t="s">
        <v>534</v>
      </c>
      <c r="C18" s="982">
        <f>C6-C7-C8-C9</f>
        <v>0</v>
      </c>
      <c r="D18" s="982">
        <f t="shared" ref="D18:Q18" si="5">D6-D7-D8-D9</f>
        <v>0</v>
      </c>
      <c r="E18" s="982">
        <f t="shared" si="5"/>
        <v>0</v>
      </c>
      <c r="F18" s="982">
        <f t="shared" si="5"/>
        <v>0</v>
      </c>
      <c r="G18" s="982">
        <f t="shared" si="5"/>
        <v>0</v>
      </c>
      <c r="H18" s="982">
        <f t="shared" si="5"/>
        <v>0</v>
      </c>
      <c r="I18" s="982">
        <f t="shared" si="5"/>
        <v>0</v>
      </c>
      <c r="J18" s="982">
        <f t="shared" si="5"/>
        <v>0</v>
      </c>
      <c r="K18" s="982">
        <f t="shared" si="5"/>
        <v>0</v>
      </c>
      <c r="L18" s="982">
        <f t="shared" si="5"/>
        <v>0</v>
      </c>
      <c r="M18" s="982">
        <f t="shared" si="5"/>
        <v>0</v>
      </c>
      <c r="N18" s="982">
        <f t="shared" si="5"/>
        <v>0</v>
      </c>
      <c r="O18" s="982">
        <f t="shared" si="5"/>
        <v>0</v>
      </c>
      <c r="P18" s="982">
        <f t="shared" si="5"/>
        <v>0</v>
      </c>
      <c r="Q18" s="982">
        <f t="shared" si="5"/>
        <v>0</v>
      </c>
      <c r="R18" s="982">
        <f>R6-R7-R8-R9</f>
        <v>0</v>
      </c>
      <c r="S18" s="982">
        <f t="shared" ref="S18:Y18" si="6">S6-S7-S8-S9</f>
        <v>0</v>
      </c>
      <c r="T18" s="982">
        <f t="shared" si="6"/>
        <v>0</v>
      </c>
      <c r="U18" s="982">
        <f t="shared" si="6"/>
        <v>0</v>
      </c>
      <c r="V18" s="982">
        <f t="shared" si="6"/>
        <v>0</v>
      </c>
      <c r="W18" s="982">
        <f t="shared" si="6"/>
        <v>0</v>
      </c>
      <c r="X18" s="982">
        <f t="shared" si="6"/>
        <v>0</v>
      </c>
      <c r="Y18" s="982">
        <f t="shared" si="6"/>
        <v>0</v>
      </c>
      <c r="Z18" s="982">
        <f>Z6-Z7-Z8-Z9</f>
        <v>0</v>
      </c>
      <c r="AA18" s="982">
        <f>AA6-AA7-AA8-AA9</f>
        <v>0</v>
      </c>
    </row>
    <row r="19" spans="1:27" ht="16" customHeight="1" x14ac:dyDescent="0.25">
      <c r="A19" s="18">
        <v>5</v>
      </c>
      <c r="B19" s="19" t="s">
        <v>535</v>
      </c>
      <c r="C19" s="980"/>
      <c r="D19" s="980"/>
      <c r="E19" s="980"/>
      <c r="F19" s="980"/>
      <c r="G19" s="980"/>
      <c r="H19" s="980"/>
      <c r="I19" s="980"/>
      <c r="J19" s="980"/>
      <c r="K19" s="980"/>
      <c r="L19" s="980"/>
      <c r="M19" s="980"/>
      <c r="N19" s="980"/>
      <c r="O19" s="980"/>
      <c r="P19" s="980"/>
      <c r="Q19" s="980"/>
      <c r="R19" s="980"/>
      <c r="S19" s="980"/>
      <c r="T19" s="980"/>
      <c r="U19" s="980"/>
      <c r="V19" s="980"/>
      <c r="W19" s="980"/>
      <c r="X19" s="980"/>
      <c r="Y19" s="980"/>
      <c r="Z19" s="980"/>
      <c r="AA19" s="980">
        <f>SUM(C19:Z19)</f>
        <v>0</v>
      </c>
    </row>
    <row r="20" spans="1:27" ht="16" customHeight="1" x14ac:dyDescent="0.25">
      <c r="A20" s="18">
        <v>6</v>
      </c>
      <c r="B20" s="19" t="s">
        <v>536</v>
      </c>
      <c r="C20" s="980"/>
      <c r="D20" s="980"/>
      <c r="E20" s="980"/>
      <c r="F20" s="980"/>
      <c r="G20" s="980"/>
      <c r="H20" s="980"/>
      <c r="I20" s="980"/>
      <c r="J20" s="980"/>
      <c r="K20" s="980"/>
      <c r="L20" s="980"/>
      <c r="M20" s="980"/>
      <c r="N20" s="980"/>
      <c r="O20" s="980"/>
      <c r="P20" s="980"/>
      <c r="Q20" s="980"/>
      <c r="R20" s="980"/>
      <c r="S20" s="980"/>
      <c r="T20" s="980"/>
      <c r="U20" s="980"/>
      <c r="V20" s="980"/>
      <c r="W20" s="980"/>
      <c r="X20" s="980"/>
      <c r="Y20" s="980"/>
      <c r="Z20" s="980"/>
      <c r="AA20" s="980">
        <f>SUM(C20:Z20)</f>
        <v>0</v>
      </c>
    </row>
    <row r="21" spans="1:27" ht="16" customHeight="1" x14ac:dyDescent="0.25">
      <c r="A21" s="18">
        <v>7</v>
      </c>
      <c r="B21" s="19" t="s">
        <v>537</v>
      </c>
      <c r="C21" s="980"/>
      <c r="D21" s="980"/>
      <c r="E21" s="980"/>
      <c r="F21" s="980"/>
      <c r="G21" s="980"/>
      <c r="H21" s="980"/>
      <c r="I21" s="980"/>
      <c r="J21" s="980"/>
      <c r="K21" s="980"/>
      <c r="L21" s="980"/>
      <c r="M21" s="980"/>
      <c r="N21" s="980"/>
      <c r="O21" s="980"/>
      <c r="P21" s="980"/>
      <c r="Q21" s="980"/>
      <c r="R21" s="980"/>
      <c r="S21" s="980"/>
      <c r="T21" s="980"/>
      <c r="U21" s="980"/>
      <c r="V21" s="980"/>
      <c r="W21" s="980"/>
      <c r="X21" s="980"/>
      <c r="Y21" s="980"/>
      <c r="Z21" s="980"/>
      <c r="AA21" s="980">
        <f>SUM(C21:Z21)</f>
        <v>0</v>
      </c>
    </row>
    <row r="22" spans="1:27" ht="16" customHeight="1" x14ac:dyDescent="0.25">
      <c r="A22" s="18"/>
      <c r="B22" s="23" t="s">
        <v>538</v>
      </c>
      <c r="C22" s="982">
        <f>C19+C20-C21</f>
        <v>0</v>
      </c>
      <c r="D22" s="982">
        <f t="shared" ref="D22:Q22" si="7">D19+D20-D21</f>
        <v>0</v>
      </c>
      <c r="E22" s="982">
        <f t="shared" si="7"/>
        <v>0</v>
      </c>
      <c r="F22" s="982">
        <f t="shared" si="7"/>
        <v>0</v>
      </c>
      <c r="G22" s="982">
        <f t="shared" si="7"/>
        <v>0</v>
      </c>
      <c r="H22" s="982">
        <f t="shared" si="7"/>
        <v>0</v>
      </c>
      <c r="I22" s="982">
        <f t="shared" si="7"/>
        <v>0</v>
      </c>
      <c r="J22" s="982">
        <f t="shared" si="7"/>
        <v>0</v>
      </c>
      <c r="K22" s="982">
        <f t="shared" si="7"/>
        <v>0</v>
      </c>
      <c r="L22" s="982">
        <f t="shared" si="7"/>
        <v>0</v>
      </c>
      <c r="M22" s="982">
        <f t="shared" si="7"/>
        <v>0</v>
      </c>
      <c r="N22" s="982">
        <f t="shared" si="7"/>
        <v>0</v>
      </c>
      <c r="O22" s="982">
        <f t="shared" si="7"/>
        <v>0</v>
      </c>
      <c r="P22" s="982">
        <f t="shared" si="7"/>
        <v>0</v>
      </c>
      <c r="Q22" s="982">
        <f t="shared" si="7"/>
        <v>0</v>
      </c>
      <c r="R22" s="982">
        <f t="shared" ref="R22:AA22" si="8">R19+R20-R21</f>
        <v>0</v>
      </c>
      <c r="S22" s="982">
        <f t="shared" si="8"/>
        <v>0</v>
      </c>
      <c r="T22" s="982">
        <f t="shared" si="8"/>
        <v>0</v>
      </c>
      <c r="U22" s="982">
        <f t="shared" si="8"/>
        <v>0</v>
      </c>
      <c r="V22" s="982">
        <f t="shared" si="8"/>
        <v>0</v>
      </c>
      <c r="W22" s="982">
        <f t="shared" si="8"/>
        <v>0</v>
      </c>
      <c r="X22" s="982">
        <f t="shared" si="8"/>
        <v>0</v>
      </c>
      <c r="Y22" s="982">
        <f t="shared" si="8"/>
        <v>0</v>
      </c>
      <c r="Z22" s="982">
        <f t="shared" si="8"/>
        <v>0</v>
      </c>
      <c r="AA22" s="982">
        <f t="shared" si="8"/>
        <v>0</v>
      </c>
    </row>
    <row r="23" spans="1:27" ht="16" customHeight="1" x14ac:dyDescent="0.25">
      <c r="A23" s="18"/>
      <c r="B23" s="23" t="s">
        <v>539</v>
      </c>
      <c r="C23" s="982">
        <f>C18-C22</f>
        <v>0</v>
      </c>
      <c r="D23" s="982">
        <f t="shared" ref="D23:Q23" si="9">D18-D22</f>
        <v>0</v>
      </c>
      <c r="E23" s="982">
        <f t="shared" si="9"/>
        <v>0</v>
      </c>
      <c r="F23" s="982">
        <f t="shared" si="9"/>
        <v>0</v>
      </c>
      <c r="G23" s="982">
        <f t="shared" si="9"/>
        <v>0</v>
      </c>
      <c r="H23" s="982">
        <f t="shared" si="9"/>
        <v>0</v>
      </c>
      <c r="I23" s="982">
        <f t="shared" si="9"/>
        <v>0</v>
      </c>
      <c r="J23" s="982">
        <f t="shared" si="9"/>
        <v>0</v>
      </c>
      <c r="K23" s="982">
        <f t="shared" si="9"/>
        <v>0</v>
      </c>
      <c r="L23" s="982">
        <f t="shared" si="9"/>
        <v>0</v>
      </c>
      <c r="M23" s="982">
        <f t="shared" si="9"/>
        <v>0</v>
      </c>
      <c r="N23" s="982">
        <f t="shared" si="9"/>
        <v>0</v>
      </c>
      <c r="O23" s="982">
        <f t="shared" si="9"/>
        <v>0</v>
      </c>
      <c r="P23" s="982">
        <f t="shared" si="9"/>
        <v>0</v>
      </c>
      <c r="Q23" s="982">
        <f t="shared" si="9"/>
        <v>0</v>
      </c>
      <c r="R23" s="982">
        <f t="shared" ref="R23:AA23" si="10">R18-R22</f>
        <v>0</v>
      </c>
      <c r="S23" s="982">
        <f t="shared" si="10"/>
        <v>0</v>
      </c>
      <c r="T23" s="982">
        <f t="shared" si="10"/>
        <v>0</v>
      </c>
      <c r="U23" s="982">
        <f t="shared" si="10"/>
        <v>0</v>
      </c>
      <c r="V23" s="982">
        <f t="shared" si="10"/>
        <v>0</v>
      </c>
      <c r="W23" s="982">
        <f t="shared" si="10"/>
        <v>0</v>
      </c>
      <c r="X23" s="982">
        <f t="shared" si="10"/>
        <v>0</v>
      </c>
      <c r="Y23" s="982">
        <f t="shared" si="10"/>
        <v>0</v>
      </c>
      <c r="Z23" s="982">
        <f t="shared" si="10"/>
        <v>0</v>
      </c>
      <c r="AA23" s="982">
        <f t="shared" si="10"/>
        <v>0</v>
      </c>
    </row>
    <row r="24" spans="1:27" ht="16" customHeight="1" x14ac:dyDescent="0.25">
      <c r="A24" s="18">
        <v>8</v>
      </c>
      <c r="B24" s="19" t="s">
        <v>540</v>
      </c>
      <c r="C24" s="980"/>
      <c r="D24" s="980"/>
      <c r="E24" s="980"/>
      <c r="F24" s="980"/>
      <c r="G24" s="980"/>
      <c r="H24" s="980"/>
      <c r="I24" s="980"/>
      <c r="J24" s="980"/>
      <c r="K24" s="980"/>
      <c r="L24" s="980"/>
      <c r="M24" s="980"/>
      <c r="N24" s="980"/>
      <c r="O24" s="980"/>
      <c r="P24" s="980"/>
      <c r="Q24" s="980"/>
      <c r="R24" s="980"/>
      <c r="S24" s="980"/>
      <c r="T24" s="980"/>
      <c r="U24" s="980"/>
      <c r="V24" s="980"/>
      <c r="W24" s="980"/>
      <c r="X24" s="980"/>
      <c r="Y24" s="980"/>
      <c r="Z24" s="980"/>
      <c r="AA24" s="980">
        <f>SUM(C24:Z24)</f>
        <v>0</v>
      </c>
    </row>
    <row r="25" spans="1:27" ht="16" customHeight="1" x14ac:dyDescent="0.25">
      <c r="A25" s="18">
        <v>9</v>
      </c>
      <c r="B25" s="19" t="s">
        <v>541</v>
      </c>
      <c r="C25" s="980">
        <f>C26+C27</f>
        <v>0</v>
      </c>
      <c r="D25" s="980">
        <f t="shared" ref="D25:Q25" si="11">D26+D27</f>
        <v>0</v>
      </c>
      <c r="E25" s="980">
        <f t="shared" si="11"/>
        <v>0</v>
      </c>
      <c r="F25" s="980">
        <f t="shared" si="11"/>
        <v>0</v>
      </c>
      <c r="G25" s="980">
        <f t="shared" si="11"/>
        <v>0</v>
      </c>
      <c r="H25" s="980">
        <f t="shared" si="11"/>
        <v>0</v>
      </c>
      <c r="I25" s="980">
        <f t="shared" si="11"/>
        <v>0</v>
      </c>
      <c r="J25" s="980">
        <f t="shared" si="11"/>
        <v>0</v>
      </c>
      <c r="K25" s="980">
        <f t="shared" si="11"/>
        <v>0</v>
      </c>
      <c r="L25" s="980">
        <f t="shared" si="11"/>
        <v>0</v>
      </c>
      <c r="M25" s="980">
        <f t="shared" si="11"/>
        <v>0</v>
      </c>
      <c r="N25" s="980">
        <f t="shared" si="11"/>
        <v>0</v>
      </c>
      <c r="O25" s="980">
        <f t="shared" si="11"/>
        <v>0</v>
      </c>
      <c r="P25" s="980">
        <f t="shared" si="11"/>
        <v>0</v>
      </c>
      <c r="Q25" s="980">
        <f t="shared" si="11"/>
        <v>0</v>
      </c>
      <c r="R25" s="980">
        <f t="shared" ref="R25:AA25" si="12">R26+R27</f>
        <v>0</v>
      </c>
      <c r="S25" s="980">
        <f t="shared" si="12"/>
        <v>0</v>
      </c>
      <c r="T25" s="980">
        <f t="shared" si="12"/>
        <v>0</v>
      </c>
      <c r="U25" s="980">
        <f t="shared" si="12"/>
        <v>0</v>
      </c>
      <c r="V25" s="980">
        <f t="shared" si="12"/>
        <v>0</v>
      </c>
      <c r="W25" s="980">
        <f t="shared" si="12"/>
        <v>0</v>
      </c>
      <c r="X25" s="980">
        <f t="shared" si="12"/>
        <v>0</v>
      </c>
      <c r="Y25" s="980">
        <f t="shared" si="12"/>
        <v>0</v>
      </c>
      <c r="Z25" s="980">
        <f>Z26+Z27</f>
        <v>0</v>
      </c>
      <c r="AA25" s="980">
        <f t="shared" si="12"/>
        <v>0</v>
      </c>
    </row>
    <row r="26" spans="1:27" ht="16" customHeight="1" x14ac:dyDescent="0.25">
      <c r="A26" s="18" t="s">
        <v>542</v>
      </c>
      <c r="B26" s="22" t="s">
        <v>543</v>
      </c>
      <c r="C26" s="981"/>
      <c r="D26" s="981"/>
      <c r="E26" s="981"/>
      <c r="F26" s="981"/>
      <c r="G26" s="981"/>
      <c r="H26" s="981"/>
      <c r="I26" s="981"/>
      <c r="J26" s="981"/>
      <c r="K26" s="981"/>
      <c r="L26" s="981"/>
      <c r="M26" s="981"/>
      <c r="N26" s="981"/>
      <c r="O26" s="981"/>
      <c r="P26" s="981"/>
      <c r="Q26" s="981"/>
      <c r="R26" s="981"/>
      <c r="S26" s="981"/>
      <c r="T26" s="981"/>
      <c r="U26" s="981"/>
      <c r="V26" s="981"/>
      <c r="W26" s="981"/>
      <c r="X26" s="981"/>
      <c r="Y26" s="981"/>
      <c r="Z26" s="981"/>
      <c r="AA26" s="980">
        <f>SUM(C26:Z26)</f>
        <v>0</v>
      </c>
    </row>
    <row r="27" spans="1:27" ht="16" customHeight="1" x14ac:dyDescent="0.25">
      <c r="A27" s="18" t="s">
        <v>544</v>
      </c>
      <c r="B27" s="22" t="s">
        <v>545</v>
      </c>
      <c r="C27" s="981"/>
      <c r="D27" s="981"/>
      <c r="E27" s="981"/>
      <c r="F27" s="981"/>
      <c r="G27" s="981"/>
      <c r="H27" s="981"/>
      <c r="I27" s="981"/>
      <c r="J27" s="981"/>
      <c r="K27" s="981"/>
      <c r="L27" s="981"/>
      <c r="M27" s="981"/>
      <c r="N27" s="981"/>
      <c r="O27" s="981"/>
      <c r="P27" s="981"/>
      <c r="Q27" s="981"/>
      <c r="R27" s="981"/>
      <c r="S27" s="981"/>
      <c r="T27" s="981"/>
      <c r="U27" s="981"/>
      <c r="V27" s="981"/>
      <c r="W27" s="981"/>
      <c r="X27" s="981"/>
      <c r="Y27" s="981"/>
      <c r="Z27" s="981"/>
      <c r="AA27" s="980">
        <f>SUM(C27:Z27)</f>
        <v>0</v>
      </c>
    </row>
    <row r="28" spans="1:27" ht="16" customHeight="1" x14ac:dyDescent="0.25">
      <c r="A28" s="18"/>
      <c r="B28" s="23" t="s">
        <v>546</v>
      </c>
      <c r="C28" s="982">
        <f>C24-C25</f>
        <v>0</v>
      </c>
      <c r="D28" s="982">
        <f t="shared" ref="D28:Q28" si="13">D24-D25</f>
        <v>0</v>
      </c>
      <c r="E28" s="982">
        <f t="shared" si="13"/>
        <v>0</v>
      </c>
      <c r="F28" s="982">
        <f t="shared" si="13"/>
        <v>0</v>
      </c>
      <c r="G28" s="982">
        <f t="shared" si="13"/>
        <v>0</v>
      </c>
      <c r="H28" s="982">
        <f t="shared" si="13"/>
        <v>0</v>
      </c>
      <c r="I28" s="982">
        <f t="shared" si="13"/>
        <v>0</v>
      </c>
      <c r="J28" s="982">
        <f t="shared" si="13"/>
        <v>0</v>
      </c>
      <c r="K28" s="982">
        <f t="shared" si="13"/>
        <v>0</v>
      </c>
      <c r="L28" s="982">
        <f t="shared" si="13"/>
        <v>0</v>
      </c>
      <c r="M28" s="982">
        <f t="shared" si="13"/>
        <v>0</v>
      </c>
      <c r="N28" s="982">
        <f t="shared" si="13"/>
        <v>0</v>
      </c>
      <c r="O28" s="982">
        <f t="shared" si="13"/>
        <v>0</v>
      </c>
      <c r="P28" s="982">
        <f t="shared" si="13"/>
        <v>0</v>
      </c>
      <c r="Q28" s="982">
        <f t="shared" si="13"/>
        <v>0</v>
      </c>
      <c r="R28" s="982">
        <f>R24-R25</f>
        <v>0</v>
      </c>
      <c r="S28" s="982">
        <f t="shared" ref="S28:Y28" si="14">S24-S25</f>
        <v>0</v>
      </c>
      <c r="T28" s="982">
        <f t="shared" si="14"/>
        <v>0</v>
      </c>
      <c r="U28" s="982">
        <f t="shared" si="14"/>
        <v>0</v>
      </c>
      <c r="V28" s="982">
        <f t="shared" si="14"/>
        <v>0</v>
      </c>
      <c r="W28" s="982">
        <f t="shared" si="14"/>
        <v>0</v>
      </c>
      <c r="X28" s="982">
        <f t="shared" si="14"/>
        <v>0</v>
      </c>
      <c r="Y28" s="982">
        <f t="shared" si="14"/>
        <v>0</v>
      </c>
      <c r="Z28" s="982">
        <f>Z24-Z25</f>
        <v>0</v>
      </c>
      <c r="AA28" s="982">
        <f>AA24-AA25</f>
        <v>0</v>
      </c>
    </row>
    <row r="29" spans="1:27" ht="16" customHeight="1" x14ac:dyDescent="0.25">
      <c r="A29" s="18"/>
      <c r="B29" s="23" t="s">
        <v>547</v>
      </c>
      <c r="C29" s="982">
        <f>C23+C28</f>
        <v>0</v>
      </c>
      <c r="D29" s="982">
        <f t="shared" ref="D29:Q29" si="15">D23+D28</f>
        <v>0</v>
      </c>
      <c r="E29" s="982">
        <f t="shared" si="15"/>
        <v>0</v>
      </c>
      <c r="F29" s="982">
        <f t="shared" si="15"/>
        <v>0</v>
      </c>
      <c r="G29" s="982">
        <f t="shared" si="15"/>
        <v>0</v>
      </c>
      <c r="H29" s="982">
        <f t="shared" si="15"/>
        <v>0</v>
      </c>
      <c r="I29" s="982">
        <f t="shared" si="15"/>
        <v>0</v>
      </c>
      <c r="J29" s="982">
        <f t="shared" si="15"/>
        <v>0</v>
      </c>
      <c r="K29" s="982">
        <f t="shared" si="15"/>
        <v>0</v>
      </c>
      <c r="L29" s="982">
        <f t="shared" si="15"/>
        <v>0</v>
      </c>
      <c r="M29" s="982">
        <f t="shared" si="15"/>
        <v>0</v>
      </c>
      <c r="N29" s="982">
        <f t="shared" si="15"/>
        <v>0</v>
      </c>
      <c r="O29" s="982">
        <f t="shared" si="15"/>
        <v>0</v>
      </c>
      <c r="P29" s="982">
        <f t="shared" si="15"/>
        <v>0</v>
      </c>
      <c r="Q29" s="982">
        <f t="shared" si="15"/>
        <v>0</v>
      </c>
      <c r="R29" s="982">
        <f t="shared" ref="R29:AA29" si="16">R23+R28</f>
        <v>0</v>
      </c>
      <c r="S29" s="982">
        <f t="shared" si="16"/>
        <v>0</v>
      </c>
      <c r="T29" s="982">
        <f t="shared" si="16"/>
        <v>0</v>
      </c>
      <c r="U29" s="982">
        <f t="shared" si="16"/>
        <v>0</v>
      </c>
      <c r="V29" s="982">
        <f t="shared" si="16"/>
        <v>0</v>
      </c>
      <c r="W29" s="982">
        <f t="shared" si="16"/>
        <v>0</v>
      </c>
      <c r="X29" s="982">
        <f t="shared" si="16"/>
        <v>0</v>
      </c>
      <c r="Y29" s="982">
        <f t="shared" si="16"/>
        <v>0</v>
      </c>
      <c r="Z29" s="982">
        <f t="shared" si="16"/>
        <v>0</v>
      </c>
      <c r="AA29" s="982">
        <f t="shared" si="16"/>
        <v>0</v>
      </c>
    </row>
    <row r="30" spans="1:27" ht="16" customHeight="1" x14ac:dyDescent="0.25">
      <c r="A30" s="18">
        <v>10</v>
      </c>
      <c r="B30" s="19" t="s">
        <v>548</v>
      </c>
      <c r="C30" s="980"/>
      <c r="D30" s="980"/>
      <c r="E30" s="980"/>
      <c r="F30" s="980"/>
      <c r="G30" s="980"/>
      <c r="H30" s="980"/>
      <c r="I30" s="980"/>
      <c r="J30" s="980"/>
      <c r="K30" s="980"/>
      <c r="L30" s="980"/>
      <c r="M30" s="980"/>
      <c r="N30" s="980"/>
      <c r="O30" s="980"/>
      <c r="P30" s="980"/>
      <c r="Q30" s="980"/>
      <c r="R30" s="980"/>
      <c r="S30" s="980"/>
      <c r="T30" s="980"/>
      <c r="U30" s="980"/>
      <c r="V30" s="980"/>
      <c r="W30" s="980"/>
      <c r="X30" s="980"/>
      <c r="Y30" s="980"/>
      <c r="Z30" s="980"/>
      <c r="AA30" s="980">
        <f>SUM(C30:Z30)</f>
        <v>0</v>
      </c>
    </row>
    <row r="31" spans="1:27" ht="16" customHeight="1" x14ac:dyDescent="0.25">
      <c r="A31" s="18">
        <v>11</v>
      </c>
      <c r="B31" s="19" t="s">
        <v>549</v>
      </c>
      <c r="C31" s="980"/>
      <c r="D31" s="980"/>
      <c r="E31" s="980"/>
      <c r="F31" s="980"/>
      <c r="G31" s="980"/>
      <c r="H31" s="980"/>
      <c r="I31" s="980"/>
      <c r="J31" s="980"/>
      <c r="K31" s="980"/>
      <c r="L31" s="980"/>
      <c r="M31" s="980"/>
      <c r="N31" s="980"/>
      <c r="O31" s="980"/>
      <c r="P31" s="980"/>
      <c r="Q31" s="980"/>
      <c r="R31" s="980"/>
      <c r="S31" s="980"/>
      <c r="T31" s="980"/>
      <c r="U31" s="980"/>
      <c r="V31" s="980"/>
      <c r="W31" s="980"/>
      <c r="X31" s="980"/>
      <c r="Y31" s="980"/>
      <c r="Z31" s="980"/>
      <c r="AA31" s="980">
        <f>SUM(C31:Z31)</f>
        <v>0</v>
      </c>
    </row>
    <row r="32" spans="1:27" ht="16" customHeight="1" x14ac:dyDescent="0.25">
      <c r="A32" s="18">
        <v>12</v>
      </c>
      <c r="B32" s="19" t="s">
        <v>550</v>
      </c>
      <c r="C32" s="980"/>
      <c r="D32" s="980"/>
      <c r="E32" s="980"/>
      <c r="F32" s="980"/>
      <c r="G32" s="980"/>
      <c r="H32" s="980"/>
      <c r="I32" s="980"/>
      <c r="J32" s="980"/>
      <c r="K32" s="980"/>
      <c r="L32" s="980"/>
      <c r="M32" s="980"/>
      <c r="N32" s="980"/>
      <c r="O32" s="980"/>
      <c r="P32" s="980"/>
      <c r="Q32" s="980"/>
      <c r="R32" s="980"/>
      <c r="S32" s="980"/>
      <c r="T32" s="980"/>
      <c r="U32" s="980"/>
      <c r="V32" s="980"/>
      <c r="W32" s="980"/>
      <c r="X32" s="980"/>
      <c r="Y32" s="980"/>
      <c r="Z32" s="980"/>
      <c r="AA32" s="980">
        <f>SUM(C32:Z32)</f>
        <v>0</v>
      </c>
    </row>
    <row r="33" spans="1:27" ht="16" customHeight="1" x14ac:dyDescent="0.25">
      <c r="A33" s="18"/>
      <c r="B33" s="23" t="s">
        <v>551</v>
      </c>
      <c r="C33" s="982">
        <f>C31+C32-C30</f>
        <v>0</v>
      </c>
      <c r="D33" s="982">
        <f t="shared" ref="D33:Q33" si="17">D31+D32-D30</f>
        <v>0</v>
      </c>
      <c r="E33" s="982">
        <f t="shared" si="17"/>
        <v>0</v>
      </c>
      <c r="F33" s="982">
        <f t="shared" si="17"/>
        <v>0</v>
      </c>
      <c r="G33" s="982">
        <f t="shared" si="17"/>
        <v>0</v>
      </c>
      <c r="H33" s="982">
        <f t="shared" si="17"/>
        <v>0</v>
      </c>
      <c r="I33" s="982">
        <f t="shared" si="17"/>
        <v>0</v>
      </c>
      <c r="J33" s="982">
        <f t="shared" si="17"/>
        <v>0</v>
      </c>
      <c r="K33" s="982">
        <f t="shared" si="17"/>
        <v>0</v>
      </c>
      <c r="L33" s="982">
        <f t="shared" si="17"/>
        <v>0</v>
      </c>
      <c r="M33" s="982">
        <f t="shared" si="17"/>
        <v>0</v>
      </c>
      <c r="N33" s="982">
        <f t="shared" si="17"/>
        <v>0</v>
      </c>
      <c r="O33" s="982">
        <f t="shared" si="17"/>
        <v>0</v>
      </c>
      <c r="P33" s="982">
        <f t="shared" si="17"/>
        <v>0</v>
      </c>
      <c r="Q33" s="982">
        <f t="shared" si="17"/>
        <v>0</v>
      </c>
      <c r="R33" s="982">
        <f t="shared" ref="R33:AA33" si="18">R31+R32-R30</f>
        <v>0</v>
      </c>
      <c r="S33" s="982">
        <f t="shared" si="18"/>
        <v>0</v>
      </c>
      <c r="T33" s="982">
        <f t="shared" si="18"/>
        <v>0</v>
      </c>
      <c r="U33" s="982">
        <f t="shared" si="18"/>
        <v>0</v>
      </c>
      <c r="V33" s="982">
        <f t="shared" si="18"/>
        <v>0</v>
      </c>
      <c r="W33" s="982">
        <f t="shared" si="18"/>
        <v>0</v>
      </c>
      <c r="X33" s="982">
        <f t="shared" si="18"/>
        <v>0</v>
      </c>
      <c r="Y33" s="982">
        <f t="shared" si="18"/>
        <v>0</v>
      </c>
      <c r="Z33" s="982">
        <f t="shared" si="18"/>
        <v>0</v>
      </c>
      <c r="AA33" s="982">
        <f t="shared" si="18"/>
        <v>0</v>
      </c>
    </row>
    <row r="34" spans="1:27" ht="16" customHeight="1" x14ac:dyDescent="0.25">
      <c r="A34" s="18"/>
      <c r="B34" s="23" t="s">
        <v>552</v>
      </c>
      <c r="C34" s="982">
        <f>C29+C33</f>
        <v>0</v>
      </c>
      <c r="D34" s="982">
        <f t="shared" ref="D34:Q34" si="19">D29+D33</f>
        <v>0</v>
      </c>
      <c r="E34" s="982">
        <f t="shared" si="19"/>
        <v>0</v>
      </c>
      <c r="F34" s="982">
        <f t="shared" si="19"/>
        <v>0</v>
      </c>
      <c r="G34" s="982">
        <f t="shared" si="19"/>
        <v>0</v>
      </c>
      <c r="H34" s="982">
        <f t="shared" si="19"/>
        <v>0</v>
      </c>
      <c r="I34" s="982">
        <f t="shared" si="19"/>
        <v>0</v>
      </c>
      <c r="J34" s="982">
        <f t="shared" si="19"/>
        <v>0</v>
      </c>
      <c r="K34" s="982">
        <f t="shared" si="19"/>
        <v>0</v>
      </c>
      <c r="L34" s="982">
        <f t="shared" si="19"/>
        <v>0</v>
      </c>
      <c r="M34" s="982">
        <f t="shared" si="19"/>
        <v>0</v>
      </c>
      <c r="N34" s="982">
        <f t="shared" si="19"/>
        <v>0</v>
      </c>
      <c r="O34" s="982">
        <f t="shared" si="19"/>
        <v>0</v>
      </c>
      <c r="P34" s="982">
        <f t="shared" si="19"/>
        <v>0</v>
      </c>
      <c r="Q34" s="982">
        <f t="shared" si="19"/>
        <v>0</v>
      </c>
      <c r="R34" s="982">
        <f t="shared" ref="R34:AA34" si="20">R29+R33</f>
        <v>0</v>
      </c>
      <c r="S34" s="982">
        <f t="shared" si="20"/>
        <v>0</v>
      </c>
      <c r="T34" s="982">
        <f t="shared" si="20"/>
        <v>0</v>
      </c>
      <c r="U34" s="982">
        <f t="shared" si="20"/>
        <v>0</v>
      </c>
      <c r="V34" s="982">
        <f t="shared" si="20"/>
        <v>0</v>
      </c>
      <c r="W34" s="982">
        <f t="shared" si="20"/>
        <v>0</v>
      </c>
      <c r="X34" s="982">
        <f t="shared" si="20"/>
        <v>0</v>
      </c>
      <c r="Y34" s="982">
        <f t="shared" si="20"/>
        <v>0</v>
      </c>
      <c r="Z34" s="982">
        <f t="shared" si="20"/>
        <v>0</v>
      </c>
      <c r="AA34" s="982">
        <f t="shared" si="20"/>
        <v>0</v>
      </c>
    </row>
    <row r="35" spans="1:27" ht="16" customHeight="1" x14ac:dyDescent="0.25">
      <c r="C35" s="979"/>
      <c r="D35" s="979"/>
      <c r="E35" s="979"/>
      <c r="F35" s="979"/>
      <c r="G35" s="979"/>
      <c r="H35" s="979"/>
      <c r="I35" s="979"/>
      <c r="J35" s="979"/>
      <c r="K35" s="979"/>
      <c r="L35" s="979"/>
      <c r="M35" s="979"/>
      <c r="N35" s="979"/>
      <c r="O35" s="979"/>
      <c r="P35" s="979"/>
      <c r="Q35" s="979"/>
      <c r="R35" s="979"/>
      <c r="S35" s="979"/>
      <c r="T35" s="979"/>
      <c r="U35" s="979"/>
      <c r="V35" s="979"/>
      <c r="W35" s="979"/>
      <c r="X35" s="979"/>
      <c r="Y35" s="979"/>
      <c r="Z35" s="979"/>
      <c r="AA35" s="979"/>
    </row>
    <row r="36" spans="1:27" ht="16" customHeight="1" x14ac:dyDescent="0.25">
      <c r="A36" s="24">
        <v>16</v>
      </c>
      <c r="B36" s="25" t="s">
        <v>553</v>
      </c>
      <c r="C36" s="982">
        <f>C23+C33</f>
        <v>0</v>
      </c>
      <c r="D36" s="982">
        <f t="shared" ref="D36:Q36" si="21">D23+D33</f>
        <v>0</v>
      </c>
      <c r="E36" s="982">
        <f t="shared" si="21"/>
        <v>0</v>
      </c>
      <c r="F36" s="982">
        <f t="shared" si="21"/>
        <v>0</v>
      </c>
      <c r="G36" s="982">
        <f t="shared" si="21"/>
        <v>0</v>
      </c>
      <c r="H36" s="982">
        <f t="shared" si="21"/>
        <v>0</v>
      </c>
      <c r="I36" s="982">
        <f t="shared" si="21"/>
        <v>0</v>
      </c>
      <c r="J36" s="982">
        <f t="shared" si="21"/>
        <v>0</v>
      </c>
      <c r="K36" s="982">
        <f t="shared" si="21"/>
        <v>0</v>
      </c>
      <c r="L36" s="982">
        <f t="shared" si="21"/>
        <v>0</v>
      </c>
      <c r="M36" s="982">
        <f t="shared" si="21"/>
        <v>0</v>
      </c>
      <c r="N36" s="982">
        <f t="shared" si="21"/>
        <v>0</v>
      </c>
      <c r="O36" s="982">
        <f t="shared" si="21"/>
        <v>0</v>
      </c>
      <c r="P36" s="982">
        <f t="shared" si="21"/>
        <v>0</v>
      </c>
      <c r="Q36" s="982">
        <f t="shared" si="21"/>
        <v>0</v>
      </c>
      <c r="R36" s="982">
        <f>R23+R33</f>
        <v>0</v>
      </c>
      <c r="S36" s="982">
        <f t="shared" ref="S36:Y36" si="22">S23+S33</f>
        <v>0</v>
      </c>
      <c r="T36" s="982">
        <f t="shared" si="22"/>
        <v>0</v>
      </c>
      <c r="U36" s="982">
        <f t="shared" si="22"/>
        <v>0</v>
      </c>
      <c r="V36" s="982">
        <f t="shared" si="22"/>
        <v>0</v>
      </c>
      <c r="W36" s="982">
        <f t="shared" si="22"/>
        <v>0</v>
      </c>
      <c r="X36" s="982">
        <f t="shared" si="22"/>
        <v>0</v>
      </c>
      <c r="Y36" s="982">
        <f t="shared" si="22"/>
        <v>0</v>
      </c>
      <c r="Z36" s="982">
        <f>Z23+Z33</f>
        <v>0</v>
      </c>
      <c r="AA36" s="982">
        <f>AA23+AA33</f>
        <v>0</v>
      </c>
    </row>
    <row r="37" spans="1:27" hidden="1" x14ac:dyDescent="0.25">
      <c r="A37" s="191"/>
    </row>
    <row r="38" spans="1:27" ht="27" hidden="1" customHeight="1" x14ac:dyDescent="0.25">
      <c r="A38" s="1120" t="s">
        <v>1600</v>
      </c>
      <c r="B38" s="1120"/>
      <c r="C38" s="1120"/>
    </row>
  </sheetData>
  <mergeCells count="4">
    <mergeCell ref="A2:C2"/>
    <mergeCell ref="A3:C3"/>
    <mergeCell ref="A4:C4"/>
    <mergeCell ref="A38:C38"/>
  </mergeCells>
  <phoneticPr fontId="14" type="noConversion"/>
  <pageMargins left="0.3" right="0.19" top="0.2" bottom="0.33" header="0.2" footer="0.24"/>
  <pageSetup paperSize="9" scale="9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9"/>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126" t="s">
        <v>592</v>
      </c>
      <c r="B3" s="1126"/>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8">
    <mergeCell ref="B50:F50"/>
    <mergeCell ref="B67:I67"/>
    <mergeCell ref="B90:I90"/>
    <mergeCell ref="B39:H39"/>
    <mergeCell ref="C41:C42"/>
    <mergeCell ref="D41:D42"/>
    <mergeCell ref="E41:E42"/>
    <mergeCell ref="F41:F42"/>
    <mergeCell ref="G41:G42"/>
    <mergeCell ref="H41:H42"/>
    <mergeCell ref="B36:I36"/>
    <mergeCell ref="B37:I37"/>
    <mergeCell ref="A3:B3"/>
    <mergeCell ref="B4:I4"/>
    <mergeCell ref="B5:I5"/>
    <mergeCell ref="B15:I15"/>
    <mergeCell ref="B17:I17"/>
    <mergeCell ref="B35:I35"/>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0"/>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126" t="s">
        <v>1126</v>
      </c>
      <c r="B3" s="1126"/>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D71+D72</f>
        <v>0</v>
      </c>
      <c r="E70" s="310">
        <f>E71+E72</f>
        <v>0</v>
      </c>
      <c r="F70" s="310">
        <f>F71+F72</f>
        <v>0</v>
      </c>
      <c r="G70" s="310">
        <f>G71+G72</f>
        <v>0</v>
      </c>
      <c r="H70" s="238" t="s">
        <v>642</v>
      </c>
      <c r="I70" s="310">
        <f>I71+I72</f>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 t="shared" ref="C75:I75" si="0">C76+C77</f>
        <v>0</v>
      </c>
      <c r="D75" s="311">
        <f t="shared" si="0"/>
        <v>0</v>
      </c>
      <c r="E75" s="311">
        <f t="shared" si="0"/>
        <v>0</v>
      </c>
      <c r="F75" s="311">
        <f t="shared" si="0"/>
        <v>0</v>
      </c>
      <c r="G75" s="311">
        <f t="shared" si="0"/>
        <v>0</v>
      </c>
      <c r="H75" s="311">
        <f t="shared" si="0"/>
        <v>0</v>
      </c>
      <c r="I75" s="311">
        <f t="shared" si="0"/>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1">C73-C74+C75</f>
        <v>0</v>
      </c>
      <c r="D78" s="269">
        <f t="shared" si="1"/>
        <v>0</v>
      </c>
      <c r="E78" s="269">
        <f t="shared" si="1"/>
        <v>0</v>
      </c>
      <c r="F78" s="269">
        <f t="shared" si="1"/>
        <v>0</v>
      </c>
      <c r="G78" s="269">
        <f t="shared" si="1"/>
        <v>0</v>
      </c>
      <c r="H78" s="269">
        <f t="shared" si="1"/>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8">
    <mergeCell ref="B35:I35"/>
    <mergeCell ref="B36:I36"/>
    <mergeCell ref="B90:I90"/>
    <mergeCell ref="A3:B3"/>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1"/>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126" t="s">
        <v>594</v>
      </c>
      <c r="B3" s="1126"/>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8">
    <mergeCell ref="B50:F50"/>
    <mergeCell ref="B67:I67"/>
    <mergeCell ref="B90:I90"/>
    <mergeCell ref="B39:H39"/>
    <mergeCell ref="C41:C42"/>
    <mergeCell ref="D41:D42"/>
    <mergeCell ref="E41:E42"/>
    <mergeCell ref="F41:F42"/>
    <mergeCell ref="G41:G42"/>
    <mergeCell ref="H41:H42"/>
    <mergeCell ref="B36:I36"/>
    <mergeCell ref="B37:I37"/>
    <mergeCell ref="A3:B3"/>
    <mergeCell ref="B4:I4"/>
    <mergeCell ref="B5:I5"/>
    <mergeCell ref="B15:I15"/>
    <mergeCell ref="B17:I17"/>
    <mergeCell ref="B35:I35"/>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2"/>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595</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50:F50"/>
    <mergeCell ref="B67:I67"/>
    <mergeCell ref="B90:I90"/>
    <mergeCell ref="B39:H39"/>
    <mergeCell ref="C41:C42"/>
    <mergeCell ref="D41:D42"/>
    <mergeCell ref="E41:E42"/>
    <mergeCell ref="F41:F42"/>
    <mergeCell ref="G41:G42"/>
    <mergeCell ref="H41:H42"/>
    <mergeCell ref="B37:I37"/>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3"/>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596</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4"/>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126" t="s">
        <v>1127</v>
      </c>
      <c r="B3" s="1126"/>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D71+D72</f>
        <v>0</v>
      </c>
      <c r="E70" s="310">
        <f>E71+E72</f>
        <v>0</v>
      </c>
      <c r="F70" s="310">
        <f>F71+F72</f>
        <v>0</v>
      </c>
      <c r="G70" s="310">
        <f>G71+G72</f>
        <v>0</v>
      </c>
      <c r="H70" s="238" t="s">
        <v>642</v>
      </c>
      <c r="I70" s="310">
        <f>I71+I72</f>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 t="shared" ref="C75:I75" si="0">C76+C77</f>
        <v>0</v>
      </c>
      <c r="D75" s="311">
        <f t="shared" si="0"/>
        <v>0</v>
      </c>
      <c r="E75" s="311">
        <f t="shared" si="0"/>
        <v>0</v>
      </c>
      <c r="F75" s="311">
        <f t="shared" si="0"/>
        <v>0</v>
      </c>
      <c r="G75" s="311">
        <f t="shared" si="0"/>
        <v>0</v>
      </c>
      <c r="H75" s="311">
        <f t="shared" si="0"/>
        <v>0</v>
      </c>
      <c r="I75" s="311">
        <f t="shared" si="0"/>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1">C73-C74+C75</f>
        <v>0</v>
      </c>
      <c r="D78" s="269">
        <f t="shared" si="1"/>
        <v>0</v>
      </c>
      <c r="E78" s="269">
        <f t="shared" si="1"/>
        <v>0</v>
      </c>
      <c r="F78" s="269">
        <f t="shared" si="1"/>
        <v>0</v>
      </c>
      <c r="G78" s="269">
        <f t="shared" si="1"/>
        <v>0</v>
      </c>
      <c r="H78" s="269">
        <f t="shared" si="1"/>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8">
    <mergeCell ref="B35:I35"/>
    <mergeCell ref="B36:I36"/>
    <mergeCell ref="B90:I90"/>
    <mergeCell ref="A3:B3"/>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5"/>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597</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6"/>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598</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7"/>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599</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8"/>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600</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AK39"/>
  <sheetViews>
    <sheetView showGridLines="0" workbookViewId="0">
      <selection sqref="A1:H1"/>
    </sheetView>
  </sheetViews>
  <sheetFormatPr baseColWidth="10" defaultColWidth="11.453125" defaultRowHeight="13.45" x14ac:dyDescent="0.3"/>
  <cols>
    <col min="1" max="1" width="7" style="1" customWidth="1"/>
    <col min="2" max="2" width="55.26953125" style="1" customWidth="1"/>
    <col min="3" max="3" width="13.54296875" style="983" customWidth="1"/>
    <col min="4" max="6" width="11.453125" style="983"/>
    <col min="7" max="7" width="15" style="983" customWidth="1"/>
    <col min="8" max="8" width="16" style="983" customWidth="1"/>
    <col min="9" max="9" width="13.54296875" style="983" customWidth="1"/>
    <col min="10" max="10" width="17" style="983" customWidth="1"/>
    <col min="11" max="11" width="14.26953125" style="983" customWidth="1"/>
    <col min="12" max="12" width="13.26953125" style="983" customWidth="1"/>
    <col min="13" max="20" width="11.453125" style="983"/>
    <col min="21" max="21" width="12.54296875" style="983" customWidth="1"/>
    <col min="22" max="23" width="11.453125" style="983"/>
    <col min="24" max="24" width="12.453125" style="983" customWidth="1"/>
    <col min="25" max="37" width="11.453125" style="983"/>
    <col min="38" max="16384" width="11.453125" style="1"/>
  </cols>
  <sheetData>
    <row r="1" spans="1:37" ht="20.3" customHeight="1" x14ac:dyDescent="0.3">
      <c r="A1" s="15" t="s">
        <v>1603</v>
      </c>
      <c r="B1" s="15" t="str">
        <f>'D04'!B1</f>
        <v xml:space="preserve"> ………………… </v>
      </c>
      <c r="C1" s="978"/>
    </row>
    <row r="2" spans="1:37" ht="11.95" customHeight="1" x14ac:dyDescent="0.3">
      <c r="A2" s="1121" t="s">
        <v>1604</v>
      </c>
      <c r="B2" s="1121"/>
      <c r="C2" s="1121"/>
    </row>
    <row r="3" spans="1:37" ht="16.55" customHeight="1" x14ac:dyDescent="0.3">
      <c r="A3" s="1117" t="s">
        <v>1605</v>
      </c>
      <c r="B3" s="1117"/>
      <c r="C3" s="1117"/>
    </row>
    <row r="4" spans="1:37" ht="18" customHeight="1" x14ac:dyDescent="0.3">
      <c r="A4" s="1118" t="s">
        <v>1601</v>
      </c>
      <c r="B4" s="1118"/>
      <c r="C4" s="1118"/>
      <c r="D4" s="1118"/>
    </row>
    <row r="5" spans="1:37" ht="49.6" customHeight="1" x14ac:dyDescent="0.3">
      <c r="A5" s="2"/>
      <c r="B5" s="17" t="s">
        <v>464</v>
      </c>
      <c r="C5" s="246" t="s">
        <v>889</v>
      </c>
      <c r="D5" s="246" t="s">
        <v>890</v>
      </c>
      <c r="E5" s="246" t="s">
        <v>891</v>
      </c>
      <c r="F5" s="246" t="s">
        <v>292</v>
      </c>
      <c r="G5" s="246" t="s">
        <v>294</v>
      </c>
      <c r="H5" s="246" t="s">
        <v>445</v>
      </c>
      <c r="I5" s="246" t="s">
        <v>313</v>
      </c>
      <c r="J5" s="246" t="s">
        <v>271</v>
      </c>
      <c r="K5" s="246" t="s">
        <v>272</v>
      </c>
      <c r="L5" s="246" t="s">
        <v>273</v>
      </c>
      <c r="M5" s="246" t="s">
        <v>275</v>
      </c>
      <c r="N5" s="246" t="s">
        <v>276</v>
      </c>
      <c r="O5" s="246" t="s">
        <v>277</v>
      </c>
      <c r="P5" s="246" t="s">
        <v>375</v>
      </c>
      <c r="Q5" s="246" t="s">
        <v>376</v>
      </c>
      <c r="R5" s="246" t="s">
        <v>377</v>
      </c>
      <c r="S5" s="246" t="s">
        <v>378</v>
      </c>
      <c r="T5" s="246" t="s">
        <v>277</v>
      </c>
      <c r="U5" s="246" t="s">
        <v>379</v>
      </c>
      <c r="V5" s="246" t="s">
        <v>381</v>
      </c>
      <c r="W5" s="246" t="s">
        <v>382</v>
      </c>
      <c r="X5" s="246" t="s">
        <v>383</v>
      </c>
      <c r="Y5" s="246" t="s">
        <v>384</v>
      </c>
      <c r="Z5" s="246" t="s">
        <v>386</v>
      </c>
      <c r="AA5" s="246" t="s">
        <v>387</v>
      </c>
      <c r="AB5" s="246" t="s">
        <v>388</v>
      </c>
      <c r="AC5" s="246" t="s">
        <v>389</v>
      </c>
      <c r="AD5" s="246" t="s">
        <v>390</v>
      </c>
      <c r="AE5" s="246" t="s">
        <v>391</v>
      </c>
      <c r="AF5" s="246" t="s">
        <v>884</v>
      </c>
      <c r="AG5" s="246" t="s">
        <v>393</v>
      </c>
      <c r="AH5" s="246" t="s">
        <v>394</v>
      </c>
      <c r="AI5" s="246" t="s">
        <v>395</v>
      </c>
      <c r="AJ5" s="246" t="s">
        <v>399</v>
      </c>
      <c r="AK5" s="246" t="s">
        <v>407</v>
      </c>
    </row>
    <row r="6" spans="1:37" ht="16.55" customHeight="1" x14ac:dyDescent="0.3">
      <c r="A6" s="218">
        <v>1</v>
      </c>
      <c r="B6" s="26" t="s">
        <v>554</v>
      </c>
      <c r="C6" s="656">
        <f>C7-C8</f>
        <v>0</v>
      </c>
      <c r="D6" s="656">
        <f t="shared" ref="D6:S6" si="0">D7-D8</f>
        <v>0</v>
      </c>
      <c r="E6" s="656">
        <f t="shared" si="0"/>
        <v>0</v>
      </c>
      <c r="F6" s="656">
        <f t="shared" si="0"/>
        <v>0</v>
      </c>
      <c r="G6" s="656">
        <f t="shared" si="0"/>
        <v>0</v>
      </c>
      <c r="H6" s="656">
        <f t="shared" si="0"/>
        <v>0</v>
      </c>
      <c r="I6" s="656">
        <f t="shared" si="0"/>
        <v>0</v>
      </c>
      <c r="J6" s="656">
        <f t="shared" si="0"/>
        <v>0</v>
      </c>
      <c r="K6" s="656">
        <f t="shared" si="0"/>
        <v>0</v>
      </c>
      <c r="L6" s="656">
        <f t="shared" si="0"/>
        <v>0</v>
      </c>
      <c r="M6" s="656">
        <f t="shared" si="0"/>
        <v>0</v>
      </c>
      <c r="N6" s="656">
        <f t="shared" si="0"/>
        <v>0</v>
      </c>
      <c r="O6" s="656">
        <f t="shared" si="0"/>
        <v>0</v>
      </c>
      <c r="P6" s="656">
        <f t="shared" si="0"/>
        <v>0</v>
      </c>
      <c r="Q6" s="656">
        <f t="shared" si="0"/>
        <v>0</v>
      </c>
      <c r="R6" s="656">
        <f t="shared" si="0"/>
        <v>0</v>
      </c>
      <c r="S6" s="656">
        <f t="shared" si="0"/>
        <v>0</v>
      </c>
      <c r="T6" s="656">
        <f t="shared" ref="T6:AK6" si="1">T7-T8</f>
        <v>0</v>
      </c>
      <c r="U6" s="656">
        <f t="shared" si="1"/>
        <v>0</v>
      </c>
      <c r="V6" s="656">
        <f t="shared" si="1"/>
        <v>0</v>
      </c>
      <c r="W6" s="656">
        <f t="shared" si="1"/>
        <v>0</v>
      </c>
      <c r="X6" s="656">
        <f t="shared" si="1"/>
        <v>0</v>
      </c>
      <c r="Y6" s="656">
        <f t="shared" si="1"/>
        <v>0</v>
      </c>
      <c r="Z6" s="656">
        <f t="shared" si="1"/>
        <v>0</v>
      </c>
      <c r="AA6" s="656">
        <f t="shared" si="1"/>
        <v>0</v>
      </c>
      <c r="AB6" s="656">
        <f t="shared" si="1"/>
        <v>0</v>
      </c>
      <c r="AC6" s="656">
        <f t="shared" si="1"/>
        <v>0</v>
      </c>
      <c r="AD6" s="656">
        <f t="shared" si="1"/>
        <v>0</v>
      </c>
      <c r="AE6" s="656">
        <f t="shared" si="1"/>
        <v>0</v>
      </c>
      <c r="AF6" s="656">
        <f t="shared" si="1"/>
        <v>0</v>
      </c>
      <c r="AG6" s="656">
        <f t="shared" si="1"/>
        <v>0</v>
      </c>
      <c r="AH6" s="656">
        <f t="shared" si="1"/>
        <v>0</v>
      </c>
      <c r="AI6" s="656">
        <f t="shared" si="1"/>
        <v>0</v>
      </c>
      <c r="AJ6" s="656">
        <f t="shared" si="1"/>
        <v>0</v>
      </c>
      <c r="AK6" s="656">
        <f t="shared" si="1"/>
        <v>0</v>
      </c>
    </row>
    <row r="7" spans="1:37" ht="16.55" customHeight="1" x14ac:dyDescent="0.3">
      <c r="A7" s="219" t="s">
        <v>5</v>
      </c>
      <c r="B7" s="27" t="s">
        <v>555</v>
      </c>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656">
        <f>SUM(C7:AJ7)</f>
        <v>0</v>
      </c>
    </row>
    <row r="8" spans="1:37" ht="16.55" customHeight="1" x14ac:dyDescent="0.3">
      <c r="A8" s="219" t="s">
        <v>6</v>
      </c>
      <c r="B8" s="27" t="s">
        <v>556</v>
      </c>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656">
        <f>SUM(C8:AJ8)</f>
        <v>0</v>
      </c>
    </row>
    <row r="9" spans="1:37" ht="16.55" customHeight="1" x14ac:dyDescent="0.3">
      <c r="A9" s="218">
        <v>2</v>
      </c>
      <c r="B9" s="28" t="s">
        <v>557</v>
      </c>
      <c r="C9" s="656"/>
      <c r="D9" s="656"/>
      <c r="E9" s="656"/>
      <c r="F9" s="656"/>
      <c r="G9" s="656"/>
      <c r="H9" s="656"/>
      <c r="I9" s="656"/>
      <c r="J9" s="656"/>
      <c r="K9" s="656"/>
      <c r="L9" s="656"/>
      <c r="M9" s="656"/>
      <c r="N9" s="656"/>
      <c r="O9" s="656"/>
      <c r="P9" s="656"/>
      <c r="Q9" s="656"/>
      <c r="R9" s="656"/>
      <c r="S9" s="656"/>
      <c r="T9" s="656"/>
      <c r="U9" s="656"/>
      <c r="V9" s="656"/>
      <c r="W9" s="656"/>
      <c r="X9" s="656"/>
      <c r="Y9" s="656"/>
      <c r="Z9" s="656"/>
      <c r="AA9" s="656"/>
      <c r="AB9" s="656"/>
      <c r="AC9" s="656"/>
      <c r="AD9" s="656"/>
      <c r="AE9" s="656"/>
      <c r="AF9" s="656"/>
      <c r="AG9" s="656"/>
      <c r="AH9" s="656"/>
      <c r="AI9" s="656"/>
      <c r="AJ9" s="656"/>
      <c r="AK9" s="656">
        <f>SUM(C9:AJ9)</f>
        <v>0</v>
      </c>
    </row>
    <row r="10" spans="1:37" ht="16.55" customHeight="1" x14ac:dyDescent="0.3">
      <c r="A10" s="218">
        <v>4</v>
      </c>
      <c r="B10" s="26" t="s">
        <v>468</v>
      </c>
      <c r="C10" s="656">
        <f>C11+C20</f>
        <v>0</v>
      </c>
      <c r="D10" s="656">
        <f t="shared" ref="D10:S10" si="2">D11+D20</f>
        <v>0</v>
      </c>
      <c r="E10" s="656">
        <f t="shared" si="2"/>
        <v>0</v>
      </c>
      <c r="F10" s="656">
        <f t="shared" si="2"/>
        <v>0</v>
      </c>
      <c r="G10" s="656">
        <f t="shared" si="2"/>
        <v>0</v>
      </c>
      <c r="H10" s="656">
        <f t="shared" si="2"/>
        <v>0</v>
      </c>
      <c r="I10" s="656">
        <f t="shared" si="2"/>
        <v>0</v>
      </c>
      <c r="J10" s="656">
        <f t="shared" si="2"/>
        <v>0</v>
      </c>
      <c r="K10" s="656">
        <f t="shared" si="2"/>
        <v>0</v>
      </c>
      <c r="L10" s="656">
        <f t="shared" si="2"/>
        <v>0</v>
      </c>
      <c r="M10" s="656">
        <f t="shared" si="2"/>
        <v>0</v>
      </c>
      <c r="N10" s="656">
        <f t="shared" si="2"/>
        <v>0</v>
      </c>
      <c r="O10" s="656">
        <f t="shared" si="2"/>
        <v>0</v>
      </c>
      <c r="P10" s="656">
        <f t="shared" si="2"/>
        <v>0</v>
      </c>
      <c r="Q10" s="656">
        <f t="shared" si="2"/>
        <v>0</v>
      </c>
      <c r="R10" s="656">
        <f t="shared" si="2"/>
        <v>0</v>
      </c>
      <c r="S10" s="656">
        <f t="shared" si="2"/>
        <v>0</v>
      </c>
      <c r="T10" s="656">
        <f t="shared" ref="T10:AK10" si="3">T11+T20</f>
        <v>0</v>
      </c>
      <c r="U10" s="656">
        <f t="shared" si="3"/>
        <v>0</v>
      </c>
      <c r="V10" s="656">
        <f t="shared" si="3"/>
        <v>0</v>
      </c>
      <c r="W10" s="656">
        <f t="shared" si="3"/>
        <v>0</v>
      </c>
      <c r="X10" s="656">
        <f t="shared" si="3"/>
        <v>0</v>
      </c>
      <c r="Y10" s="656">
        <f t="shared" si="3"/>
        <v>0</v>
      </c>
      <c r="Z10" s="656">
        <f t="shared" si="3"/>
        <v>0</v>
      </c>
      <c r="AA10" s="656">
        <f t="shared" si="3"/>
        <v>0</v>
      </c>
      <c r="AB10" s="656">
        <f t="shared" si="3"/>
        <v>0</v>
      </c>
      <c r="AC10" s="656">
        <f t="shared" si="3"/>
        <v>0</v>
      </c>
      <c r="AD10" s="656">
        <f t="shared" si="3"/>
        <v>0</v>
      </c>
      <c r="AE10" s="656">
        <f t="shared" si="3"/>
        <v>0</v>
      </c>
      <c r="AF10" s="656">
        <f t="shared" si="3"/>
        <v>0</v>
      </c>
      <c r="AG10" s="656">
        <f t="shared" si="3"/>
        <v>0</v>
      </c>
      <c r="AH10" s="656">
        <f t="shared" si="3"/>
        <v>0</v>
      </c>
      <c r="AI10" s="656">
        <f t="shared" si="3"/>
        <v>0</v>
      </c>
      <c r="AJ10" s="656">
        <f t="shared" si="3"/>
        <v>0</v>
      </c>
      <c r="AK10" s="656">
        <f t="shared" si="3"/>
        <v>0</v>
      </c>
    </row>
    <row r="11" spans="1:37" ht="16.55" customHeight="1" x14ac:dyDescent="0.3">
      <c r="A11" s="218" t="s">
        <v>469</v>
      </c>
      <c r="B11" s="26" t="s">
        <v>558</v>
      </c>
      <c r="C11" s="656">
        <f>C12-C13+C14+C15+C16+C17-C18+C19</f>
        <v>0</v>
      </c>
      <c r="D11" s="656">
        <f t="shared" ref="D11:S11" si="4">D12-D13+D14+D15+D16+D17-D18+D19</f>
        <v>0</v>
      </c>
      <c r="E11" s="656">
        <f t="shared" si="4"/>
        <v>0</v>
      </c>
      <c r="F11" s="656">
        <f t="shared" si="4"/>
        <v>0</v>
      </c>
      <c r="G11" s="656">
        <f t="shared" si="4"/>
        <v>0</v>
      </c>
      <c r="H11" s="656">
        <f t="shared" si="4"/>
        <v>0</v>
      </c>
      <c r="I11" s="656">
        <f t="shared" si="4"/>
        <v>0</v>
      </c>
      <c r="J11" s="656">
        <f t="shared" si="4"/>
        <v>0</v>
      </c>
      <c r="K11" s="656">
        <f t="shared" si="4"/>
        <v>0</v>
      </c>
      <c r="L11" s="656">
        <f t="shared" si="4"/>
        <v>0</v>
      </c>
      <c r="M11" s="656">
        <f t="shared" si="4"/>
        <v>0</v>
      </c>
      <c r="N11" s="656">
        <f t="shared" si="4"/>
        <v>0</v>
      </c>
      <c r="O11" s="656">
        <f t="shared" si="4"/>
        <v>0</v>
      </c>
      <c r="P11" s="656">
        <f t="shared" si="4"/>
        <v>0</v>
      </c>
      <c r="Q11" s="656">
        <f t="shared" si="4"/>
        <v>0</v>
      </c>
      <c r="R11" s="656">
        <f t="shared" si="4"/>
        <v>0</v>
      </c>
      <c r="S11" s="656">
        <f t="shared" si="4"/>
        <v>0</v>
      </c>
      <c r="T11" s="656">
        <f t="shared" ref="T11:AK11" si="5">T12-T13+T14+T15+T16+T17-T18+T19</f>
        <v>0</v>
      </c>
      <c r="U11" s="656">
        <f t="shared" si="5"/>
        <v>0</v>
      </c>
      <c r="V11" s="656">
        <f t="shared" si="5"/>
        <v>0</v>
      </c>
      <c r="W11" s="656">
        <f t="shared" si="5"/>
        <v>0</v>
      </c>
      <c r="X11" s="656">
        <f t="shared" si="5"/>
        <v>0</v>
      </c>
      <c r="Y11" s="656">
        <f t="shared" si="5"/>
        <v>0</v>
      </c>
      <c r="Z11" s="656">
        <f t="shared" si="5"/>
        <v>0</v>
      </c>
      <c r="AA11" s="656">
        <f t="shared" si="5"/>
        <v>0</v>
      </c>
      <c r="AB11" s="656">
        <f t="shared" si="5"/>
        <v>0</v>
      </c>
      <c r="AC11" s="656">
        <f t="shared" si="5"/>
        <v>0</v>
      </c>
      <c r="AD11" s="656">
        <f t="shared" si="5"/>
        <v>0</v>
      </c>
      <c r="AE11" s="656">
        <f t="shared" si="5"/>
        <v>0</v>
      </c>
      <c r="AF11" s="656">
        <f t="shared" si="5"/>
        <v>0</v>
      </c>
      <c r="AG11" s="656">
        <f t="shared" si="5"/>
        <v>0</v>
      </c>
      <c r="AH11" s="656">
        <f t="shared" si="5"/>
        <v>0</v>
      </c>
      <c r="AI11" s="656">
        <f t="shared" si="5"/>
        <v>0</v>
      </c>
      <c r="AJ11" s="656">
        <f t="shared" si="5"/>
        <v>0</v>
      </c>
      <c r="AK11" s="656">
        <f t="shared" si="5"/>
        <v>0</v>
      </c>
    </row>
    <row r="12" spans="1:37" ht="16.55" customHeight="1" x14ac:dyDescent="0.3">
      <c r="A12" s="219"/>
      <c r="B12" s="27" t="s">
        <v>559</v>
      </c>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656">
        <f t="shared" ref="AK12:AK20" si="6">SUM(C12:AJ12)</f>
        <v>0</v>
      </c>
    </row>
    <row r="13" spans="1:37" ht="16.55" customHeight="1" x14ac:dyDescent="0.3">
      <c r="A13" s="219"/>
      <c r="B13" s="27" t="s">
        <v>560</v>
      </c>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656">
        <f t="shared" si="6"/>
        <v>0</v>
      </c>
    </row>
    <row r="14" spans="1:37" ht="16.55" customHeight="1" x14ac:dyDescent="0.3">
      <c r="A14" s="219"/>
      <c r="B14" s="27" t="s">
        <v>561</v>
      </c>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656">
        <f t="shared" si="6"/>
        <v>0</v>
      </c>
    </row>
    <row r="15" spans="1:37" ht="16.55" customHeight="1" x14ac:dyDescent="0.3">
      <c r="A15" s="219"/>
      <c r="B15" s="27" t="s">
        <v>562</v>
      </c>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656">
        <f t="shared" si="6"/>
        <v>0</v>
      </c>
    </row>
    <row r="16" spans="1:37" ht="16.55" customHeight="1" x14ac:dyDescent="0.3">
      <c r="A16" s="219"/>
      <c r="B16" s="27" t="s">
        <v>563</v>
      </c>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656">
        <f t="shared" si="6"/>
        <v>0</v>
      </c>
    </row>
    <row r="17" spans="1:37" ht="16.55" customHeight="1" x14ac:dyDescent="0.3">
      <c r="A17" s="219"/>
      <c r="B17" s="27" t="s">
        <v>564</v>
      </c>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656">
        <f t="shared" si="6"/>
        <v>0</v>
      </c>
    </row>
    <row r="18" spans="1:37" ht="16.55" customHeight="1" x14ac:dyDescent="0.3">
      <c r="A18" s="219"/>
      <c r="B18" s="27" t="s">
        <v>565</v>
      </c>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656">
        <f t="shared" si="6"/>
        <v>0</v>
      </c>
    </row>
    <row r="19" spans="1:37" ht="16.55" customHeight="1" x14ac:dyDescent="0.3">
      <c r="A19" s="219"/>
      <c r="B19" s="27" t="s">
        <v>566</v>
      </c>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656">
        <f t="shared" si="6"/>
        <v>0</v>
      </c>
    </row>
    <row r="20" spans="1:37" ht="16.55" customHeight="1" x14ac:dyDescent="0.3">
      <c r="A20" s="218" t="s">
        <v>532</v>
      </c>
      <c r="B20" s="26" t="s">
        <v>533</v>
      </c>
      <c r="C20" s="656"/>
      <c r="D20" s="656"/>
      <c r="E20" s="656"/>
      <c r="F20" s="656"/>
      <c r="G20" s="656"/>
      <c r="H20" s="656"/>
      <c r="I20" s="656"/>
      <c r="J20" s="656"/>
      <c r="K20" s="656"/>
      <c r="L20" s="656"/>
      <c r="M20" s="656"/>
      <c r="N20" s="656"/>
      <c r="O20" s="656"/>
      <c r="P20" s="656"/>
      <c r="Q20" s="656"/>
      <c r="R20" s="656"/>
      <c r="S20" s="656"/>
      <c r="T20" s="656"/>
      <c r="U20" s="656"/>
      <c r="V20" s="656"/>
      <c r="W20" s="656"/>
      <c r="X20" s="656"/>
      <c r="Y20" s="656"/>
      <c r="Z20" s="656"/>
      <c r="AA20" s="656"/>
      <c r="AB20" s="656"/>
      <c r="AC20" s="656"/>
      <c r="AD20" s="656"/>
      <c r="AE20" s="656"/>
      <c r="AF20" s="656"/>
      <c r="AG20" s="656"/>
      <c r="AH20" s="656"/>
      <c r="AI20" s="656"/>
      <c r="AJ20" s="656"/>
      <c r="AK20" s="656">
        <f t="shared" si="6"/>
        <v>0</v>
      </c>
    </row>
    <row r="21" spans="1:37" ht="16.55" customHeight="1" x14ac:dyDescent="0.3">
      <c r="A21" s="218"/>
      <c r="B21" s="29" t="s">
        <v>1607</v>
      </c>
      <c r="C21" s="984">
        <f>C6-C9-C10</f>
        <v>0</v>
      </c>
      <c r="D21" s="984">
        <f t="shared" ref="D21:S21" si="7">D6-D9-D10</f>
        <v>0</v>
      </c>
      <c r="E21" s="984">
        <f t="shared" si="7"/>
        <v>0</v>
      </c>
      <c r="F21" s="984">
        <f t="shared" si="7"/>
        <v>0</v>
      </c>
      <c r="G21" s="984">
        <f t="shared" si="7"/>
        <v>0</v>
      </c>
      <c r="H21" s="984">
        <f t="shared" si="7"/>
        <v>0</v>
      </c>
      <c r="I21" s="984">
        <f t="shared" si="7"/>
        <v>0</v>
      </c>
      <c r="J21" s="984">
        <f t="shared" si="7"/>
        <v>0</v>
      </c>
      <c r="K21" s="984">
        <f t="shared" si="7"/>
        <v>0</v>
      </c>
      <c r="L21" s="984">
        <f t="shared" si="7"/>
        <v>0</v>
      </c>
      <c r="M21" s="984">
        <f t="shared" si="7"/>
        <v>0</v>
      </c>
      <c r="N21" s="984">
        <f t="shared" si="7"/>
        <v>0</v>
      </c>
      <c r="O21" s="984">
        <f t="shared" si="7"/>
        <v>0</v>
      </c>
      <c r="P21" s="984">
        <f t="shared" si="7"/>
        <v>0</v>
      </c>
      <c r="Q21" s="984">
        <f t="shared" si="7"/>
        <v>0</v>
      </c>
      <c r="R21" s="984">
        <f t="shared" si="7"/>
        <v>0</v>
      </c>
      <c r="S21" s="984">
        <f t="shared" si="7"/>
        <v>0</v>
      </c>
      <c r="T21" s="984">
        <f t="shared" ref="T21:AK21" si="8">T6-T9-T10</f>
        <v>0</v>
      </c>
      <c r="U21" s="984">
        <f t="shared" si="8"/>
        <v>0</v>
      </c>
      <c r="V21" s="984">
        <f t="shared" si="8"/>
        <v>0</v>
      </c>
      <c r="W21" s="984">
        <f t="shared" si="8"/>
        <v>0</v>
      </c>
      <c r="X21" s="984">
        <f t="shared" si="8"/>
        <v>0</v>
      </c>
      <c r="Y21" s="984">
        <f t="shared" si="8"/>
        <v>0</v>
      </c>
      <c r="Z21" s="984">
        <f t="shared" si="8"/>
        <v>0</v>
      </c>
      <c r="AA21" s="984">
        <f t="shared" si="8"/>
        <v>0</v>
      </c>
      <c r="AB21" s="984">
        <f t="shared" si="8"/>
        <v>0</v>
      </c>
      <c r="AC21" s="984">
        <f t="shared" si="8"/>
        <v>0</v>
      </c>
      <c r="AD21" s="984">
        <f t="shared" si="8"/>
        <v>0</v>
      </c>
      <c r="AE21" s="984">
        <f t="shared" si="8"/>
        <v>0</v>
      </c>
      <c r="AF21" s="984">
        <f t="shared" si="8"/>
        <v>0</v>
      </c>
      <c r="AG21" s="984">
        <f t="shared" si="8"/>
        <v>0</v>
      </c>
      <c r="AH21" s="984">
        <f t="shared" si="8"/>
        <v>0</v>
      </c>
      <c r="AI21" s="984">
        <f t="shared" si="8"/>
        <v>0</v>
      </c>
      <c r="AJ21" s="984">
        <f t="shared" si="8"/>
        <v>0</v>
      </c>
      <c r="AK21" s="984">
        <f t="shared" si="8"/>
        <v>0</v>
      </c>
    </row>
    <row r="22" spans="1:37" ht="16.55" customHeight="1" x14ac:dyDescent="0.3">
      <c r="A22" s="218">
        <v>5</v>
      </c>
      <c r="B22" s="26" t="s">
        <v>535</v>
      </c>
      <c r="C22" s="656"/>
      <c r="D22" s="656"/>
      <c r="E22" s="656"/>
      <c r="F22" s="656"/>
      <c r="G22" s="656"/>
      <c r="H22" s="656"/>
      <c r="I22" s="656"/>
      <c r="J22" s="656"/>
      <c r="K22" s="656"/>
      <c r="L22" s="656"/>
      <c r="M22" s="656"/>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f>SUM(C22:AJ22)</f>
        <v>0</v>
      </c>
    </row>
    <row r="23" spans="1:37" ht="16.55" customHeight="1" x14ac:dyDescent="0.3">
      <c r="A23" s="218">
        <v>6</v>
      </c>
      <c r="B23" s="26" t="s">
        <v>536</v>
      </c>
      <c r="C23" s="656"/>
      <c r="D23" s="656"/>
      <c r="E23" s="656"/>
      <c r="F23" s="656"/>
      <c r="G23" s="656"/>
      <c r="H23" s="656"/>
      <c r="I23" s="656"/>
      <c r="J23" s="656"/>
      <c r="K23" s="656"/>
      <c r="L23" s="656"/>
      <c r="M23" s="656"/>
      <c r="N23" s="656"/>
      <c r="O23" s="656"/>
      <c r="P23" s="656"/>
      <c r="Q23" s="656"/>
      <c r="R23" s="656"/>
      <c r="S23" s="656"/>
      <c r="T23" s="656"/>
      <c r="U23" s="656"/>
      <c r="V23" s="656"/>
      <c r="W23" s="656"/>
      <c r="X23" s="656"/>
      <c r="Y23" s="656"/>
      <c r="Z23" s="656"/>
      <c r="AA23" s="656"/>
      <c r="AB23" s="656"/>
      <c r="AC23" s="656"/>
      <c r="AD23" s="656"/>
      <c r="AE23" s="656"/>
      <c r="AF23" s="656"/>
      <c r="AG23" s="656"/>
      <c r="AH23" s="656"/>
      <c r="AI23" s="656"/>
      <c r="AJ23" s="656"/>
      <c r="AK23" s="656">
        <f>SUM(C23:AJ23)</f>
        <v>0</v>
      </c>
    </row>
    <row r="24" spans="1:37" ht="16.55" customHeight="1" x14ac:dyDescent="0.3">
      <c r="A24" s="218">
        <v>7</v>
      </c>
      <c r="B24" s="26" t="s">
        <v>537</v>
      </c>
      <c r="C24" s="656"/>
      <c r="D24" s="656"/>
      <c r="E24" s="656"/>
      <c r="F24" s="656"/>
      <c r="G24" s="656"/>
      <c r="H24" s="656"/>
      <c r="I24" s="656"/>
      <c r="J24" s="656"/>
      <c r="K24" s="656"/>
      <c r="L24" s="656"/>
      <c r="M24" s="656"/>
      <c r="N24" s="656"/>
      <c r="O24" s="656"/>
      <c r="P24" s="656"/>
      <c r="Q24" s="656"/>
      <c r="R24" s="656"/>
      <c r="S24" s="656"/>
      <c r="T24" s="656"/>
      <c r="U24" s="656"/>
      <c r="V24" s="656"/>
      <c r="W24" s="656"/>
      <c r="X24" s="656"/>
      <c r="Y24" s="656"/>
      <c r="Z24" s="656"/>
      <c r="AA24" s="656"/>
      <c r="AB24" s="656"/>
      <c r="AC24" s="656"/>
      <c r="AD24" s="656"/>
      <c r="AE24" s="656"/>
      <c r="AF24" s="656"/>
      <c r="AG24" s="656"/>
      <c r="AH24" s="656"/>
      <c r="AI24" s="656"/>
      <c r="AJ24" s="656"/>
      <c r="AK24" s="656">
        <f>SUM(C24:AJ24)</f>
        <v>0</v>
      </c>
    </row>
    <row r="25" spans="1:37" ht="16.55" customHeight="1" x14ac:dyDescent="0.3">
      <c r="A25" s="218"/>
      <c r="B25" s="29" t="s">
        <v>538</v>
      </c>
      <c r="C25" s="984">
        <f>C22+C23-C24</f>
        <v>0</v>
      </c>
      <c r="D25" s="984">
        <f t="shared" ref="D25:S25" si="9">D22+D23-D24</f>
        <v>0</v>
      </c>
      <c r="E25" s="984">
        <f t="shared" si="9"/>
        <v>0</v>
      </c>
      <c r="F25" s="984">
        <f t="shared" si="9"/>
        <v>0</v>
      </c>
      <c r="G25" s="984">
        <f t="shared" si="9"/>
        <v>0</v>
      </c>
      <c r="H25" s="984">
        <f t="shared" si="9"/>
        <v>0</v>
      </c>
      <c r="I25" s="984">
        <f t="shared" si="9"/>
        <v>0</v>
      </c>
      <c r="J25" s="984">
        <f t="shared" si="9"/>
        <v>0</v>
      </c>
      <c r="K25" s="984">
        <f t="shared" si="9"/>
        <v>0</v>
      </c>
      <c r="L25" s="984">
        <f t="shared" si="9"/>
        <v>0</v>
      </c>
      <c r="M25" s="984">
        <f t="shared" si="9"/>
        <v>0</v>
      </c>
      <c r="N25" s="984">
        <f t="shared" si="9"/>
        <v>0</v>
      </c>
      <c r="O25" s="984">
        <f t="shared" si="9"/>
        <v>0</v>
      </c>
      <c r="P25" s="984">
        <f t="shared" si="9"/>
        <v>0</v>
      </c>
      <c r="Q25" s="984">
        <f t="shared" si="9"/>
        <v>0</v>
      </c>
      <c r="R25" s="984">
        <f t="shared" si="9"/>
        <v>0</v>
      </c>
      <c r="S25" s="984">
        <f t="shared" si="9"/>
        <v>0</v>
      </c>
      <c r="T25" s="984">
        <f t="shared" ref="T25:AK25" si="10">T22+T23-T24</f>
        <v>0</v>
      </c>
      <c r="U25" s="984">
        <f t="shared" si="10"/>
        <v>0</v>
      </c>
      <c r="V25" s="984">
        <f t="shared" si="10"/>
        <v>0</v>
      </c>
      <c r="W25" s="984">
        <f t="shared" si="10"/>
        <v>0</v>
      </c>
      <c r="X25" s="984">
        <f t="shared" si="10"/>
        <v>0</v>
      </c>
      <c r="Y25" s="984">
        <f t="shared" si="10"/>
        <v>0</v>
      </c>
      <c r="Z25" s="984">
        <f t="shared" si="10"/>
        <v>0</v>
      </c>
      <c r="AA25" s="984">
        <f t="shared" si="10"/>
        <v>0</v>
      </c>
      <c r="AB25" s="984">
        <f t="shared" si="10"/>
        <v>0</v>
      </c>
      <c r="AC25" s="984">
        <f t="shared" si="10"/>
        <v>0</v>
      </c>
      <c r="AD25" s="984">
        <f t="shared" si="10"/>
        <v>0</v>
      </c>
      <c r="AE25" s="984">
        <f t="shared" si="10"/>
        <v>0</v>
      </c>
      <c r="AF25" s="984">
        <f t="shared" si="10"/>
        <v>0</v>
      </c>
      <c r="AG25" s="984">
        <f t="shared" si="10"/>
        <v>0</v>
      </c>
      <c r="AH25" s="984">
        <f t="shared" si="10"/>
        <v>0</v>
      </c>
      <c r="AI25" s="984">
        <f t="shared" si="10"/>
        <v>0</v>
      </c>
      <c r="AJ25" s="984">
        <f t="shared" si="10"/>
        <v>0</v>
      </c>
      <c r="AK25" s="984">
        <f t="shared" si="10"/>
        <v>0</v>
      </c>
    </row>
    <row r="26" spans="1:37" ht="16.55" customHeight="1" x14ac:dyDescent="0.3">
      <c r="A26" s="218"/>
      <c r="B26" s="29" t="s">
        <v>539</v>
      </c>
      <c r="C26" s="984">
        <f>C21-C25</f>
        <v>0</v>
      </c>
      <c r="D26" s="984">
        <f t="shared" ref="D26:S26" si="11">D21-D25</f>
        <v>0</v>
      </c>
      <c r="E26" s="984">
        <f t="shared" si="11"/>
        <v>0</v>
      </c>
      <c r="F26" s="984">
        <f t="shared" si="11"/>
        <v>0</v>
      </c>
      <c r="G26" s="984">
        <f t="shared" si="11"/>
        <v>0</v>
      </c>
      <c r="H26" s="984">
        <f t="shared" si="11"/>
        <v>0</v>
      </c>
      <c r="I26" s="984">
        <f t="shared" si="11"/>
        <v>0</v>
      </c>
      <c r="J26" s="984">
        <f t="shared" si="11"/>
        <v>0</v>
      </c>
      <c r="K26" s="984">
        <f t="shared" si="11"/>
        <v>0</v>
      </c>
      <c r="L26" s="984">
        <f t="shared" si="11"/>
        <v>0</v>
      </c>
      <c r="M26" s="984">
        <f t="shared" si="11"/>
        <v>0</v>
      </c>
      <c r="N26" s="984">
        <f t="shared" si="11"/>
        <v>0</v>
      </c>
      <c r="O26" s="984">
        <f t="shared" si="11"/>
        <v>0</v>
      </c>
      <c r="P26" s="984">
        <f t="shared" si="11"/>
        <v>0</v>
      </c>
      <c r="Q26" s="984">
        <f t="shared" si="11"/>
        <v>0</v>
      </c>
      <c r="R26" s="984">
        <f t="shared" si="11"/>
        <v>0</v>
      </c>
      <c r="S26" s="984">
        <f t="shared" si="11"/>
        <v>0</v>
      </c>
      <c r="T26" s="984">
        <f t="shared" ref="T26:AK26" si="12">T21-T25</f>
        <v>0</v>
      </c>
      <c r="U26" s="984">
        <f t="shared" si="12"/>
        <v>0</v>
      </c>
      <c r="V26" s="984">
        <f t="shared" si="12"/>
        <v>0</v>
      </c>
      <c r="W26" s="984">
        <f t="shared" si="12"/>
        <v>0</v>
      </c>
      <c r="X26" s="984">
        <f t="shared" si="12"/>
        <v>0</v>
      </c>
      <c r="Y26" s="984">
        <f t="shared" si="12"/>
        <v>0</v>
      </c>
      <c r="Z26" s="984">
        <f t="shared" si="12"/>
        <v>0</v>
      </c>
      <c r="AA26" s="984">
        <f t="shared" si="12"/>
        <v>0</v>
      </c>
      <c r="AB26" s="984">
        <f t="shared" si="12"/>
        <v>0</v>
      </c>
      <c r="AC26" s="984">
        <f t="shared" si="12"/>
        <v>0</v>
      </c>
      <c r="AD26" s="984">
        <f t="shared" si="12"/>
        <v>0</v>
      </c>
      <c r="AE26" s="984">
        <f t="shared" si="12"/>
        <v>0</v>
      </c>
      <c r="AF26" s="984">
        <f t="shared" si="12"/>
        <v>0</v>
      </c>
      <c r="AG26" s="984">
        <f t="shared" si="12"/>
        <v>0</v>
      </c>
      <c r="AH26" s="984">
        <f t="shared" si="12"/>
        <v>0</v>
      </c>
      <c r="AI26" s="984">
        <f t="shared" si="12"/>
        <v>0</v>
      </c>
      <c r="AJ26" s="984">
        <f t="shared" si="12"/>
        <v>0</v>
      </c>
      <c r="AK26" s="984">
        <f t="shared" si="12"/>
        <v>0</v>
      </c>
    </row>
    <row r="27" spans="1:37" ht="16.55" customHeight="1" x14ac:dyDescent="0.3">
      <c r="A27" s="218">
        <v>8</v>
      </c>
      <c r="B27" s="26" t="s">
        <v>567</v>
      </c>
      <c r="C27" s="656"/>
      <c r="D27" s="656"/>
      <c r="E27" s="656"/>
      <c r="F27" s="656"/>
      <c r="G27" s="656"/>
      <c r="H27" s="656"/>
      <c r="I27" s="656"/>
      <c r="J27" s="656"/>
      <c r="K27" s="656"/>
      <c r="L27" s="656"/>
      <c r="M27" s="656"/>
      <c r="N27" s="656"/>
      <c r="O27" s="656"/>
      <c r="P27" s="656"/>
      <c r="Q27" s="656"/>
      <c r="R27" s="656"/>
      <c r="S27" s="656"/>
      <c r="T27" s="656"/>
      <c r="U27" s="656"/>
      <c r="V27" s="656"/>
      <c r="W27" s="656"/>
      <c r="X27" s="656"/>
      <c r="Y27" s="656"/>
      <c r="Z27" s="656"/>
      <c r="AA27" s="656"/>
      <c r="AB27" s="656"/>
      <c r="AC27" s="656"/>
      <c r="AD27" s="656"/>
      <c r="AE27" s="656"/>
      <c r="AF27" s="656"/>
      <c r="AG27" s="656"/>
      <c r="AH27" s="656"/>
      <c r="AI27" s="656"/>
      <c r="AJ27" s="656"/>
      <c r="AK27" s="656">
        <f>SUM(C27:AJ27)</f>
        <v>0</v>
      </c>
    </row>
    <row r="28" spans="1:37" ht="16.55" customHeight="1" x14ac:dyDescent="0.3">
      <c r="A28" s="218">
        <v>9</v>
      </c>
      <c r="B28" s="26" t="s">
        <v>568</v>
      </c>
      <c r="C28" s="656"/>
      <c r="D28" s="656"/>
      <c r="E28" s="656"/>
      <c r="F28" s="656"/>
      <c r="G28" s="656"/>
      <c r="H28" s="656"/>
      <c r="I28" s="656"/>
      <c r="J28" s="656"/>
      <c r="K28" s="656"/>
      <c r="L28" s="656"/>
      <c r="M28" s="656"/>
      <c r="N28" s="656"/>
      <c r="O28" s="656"/>
      <c r="P28" s="656"/>
      <c r="Q28" s="656"/>
      <c r="R28" s="656"/>
      <c r="S28" s="656"/>
      <c r="T28" s="656"/>
      <c r="U28" s="656"/>
      <c r="V28" s="656"/>
      <c r="W28" s="656"/>
      <c r="X28" s="656"/>
      <c r="Y28" s="656"/>
      <c r="Z28" s="656"/>
      <c r="AA28" s="656"/>
      <c r="AB28" s="656"/>
      <c r="AC28" s="656"/>
      <c r="AD28" s="656"/>
      <c r="AE28" s="656"/>
      <c r="AF28" s="656"/>
      <c r="AG28" s="656"/>
      <c r="AH28" s="656"/>
      <c r="AI28" s="656"/>
      <c r="AJ28" s="656"/>
      <c r="AK28" s="656">
        <f>SUM(C28:AJ28)</f>
        <v>0</v>
      </c>
    </row>
    <row r="29" spans="1:37" ht="16.55" customHeight="1" x14ac:dyDescent="0.3">
      <c r="A29" s="218"/>
      <c r="B29" s="29" t="s">
        <v>546</v>
      </c>
      <c r="C29" s="984">
        <f>C27-C28</f>
        <v>0</v>
      </c>
      <c r="D29" s="984">
        <f t="shared" ref="D29:S29" si="13">D27-D28</f>
        <v>0</v>
      </c>
      <c r="E29" s="984">
        <f t="shared" si="13"/>
        <v>0</v>
      </c>
      <c r="F29" s="984">
        <f t="shared" si="13"/>
        <v>0</v>
      </c>
      <c r="G29" s="984">
        <f t="shared" si="13"/>
        <v>0</v>
      </c>
      <c r="H29" s="984">
        <f t="shared" si="13"/>
        <v>0</v>
      </c>
      <c r="I29" s="984">
        <f t="shared" si="13"/>
        <v>0</v>
      </c>
      <c r="J29" s="984">
        <f t="shared" si="13"/>
        <v>0</v>
      </c>
      <c r="K29" s="984">
        <f t="shared" si="13"/>
        <v>0</v>
      </c>
      <c r="L29" s="984">
        <f t="shared" si="13"/>
        <v>0</v>
      </c>
      <c r="M29" s="984">
        <f t="shared" si="13"/>
        <v>0</v>
      </c>
      <c r="N29" s="984">
        <f t="shared" si="13"/>
        <v>0</v>
      </c>
      <c r="O29" s="984">
        <f t="shared" si="13"/>
        <v>0</v>
      </c>
      <c r="P29" s="984">
        <f t="shared" si="13"/>
        <v>0</v>
      </c>
      <c r="Q29" s="984">
        <f t="shared" si="13"/>
        <v>0</v>
      </c>
      <c r="R29" s="984">
        <f t="shared" si="13"/>
        <v>0</v>
      </c>
      <c r="S29" s="984">
        <f t="shared" si="13"/>
        <v>0</v>
      </c>
      <c r="T29" s="984">
        <f t="shared" ref="T29:AK29" si="14">T27-T28</f>
        <v>0</v>
      </c>
      <c r="U29" s="984">
        <f t="shared" si="14"/>
        <v>0</v>
      </c>
      <c r="V29" s="984">
        <f t="shared" si="14"/>
        <v>0</v>
      </c>
      <c r="W29" s="984">
        <f t="shared" si="14"/>
        <v>0</v>
      </c>
      <c r="X29" s="984">
        <f t="shared" si="14"/>
        <v>0</v>
      </c>
      <c r="Y29" s="984">
        <f t="shared" si="14"/>
        <v>0</v>
      </c>
      <c r="Z29" s="984">
        <f t="shared" si="14"/>
        <v>0</v>
      </c>
      <c r="AA29" s="984">
        <f t="shared" si="14"/>
        <v>0</v>
      </c>
      <c r="AB29" s="984">
        <f t="shared" si="14"/>
        <v>0</v>
      </c>
      <c r="AC29" s="984">
        <f t="shared" si="14"/>
        <v>0</v>
      </c>
      <c r="AD29" s="984">
        <f t="shared" si="14"/>
        <v>0</v>
      </c>
      <c r="AE29" s="984">
        <f t="shared" si="14"/>
        <v>0</v>
      </c>
      <c r="AF29" s="984">
        <f t="shared" si="14"/>
        <v>0</v>
      </c>
      <c r="AG29" s="984">
        <f t="shared" si="14"/>
        <v>0</v>
      </c>
      <c r="AH29" s="984">
        <f t="shared" si="14"/>
        <v>0</v>
      </c>
      <c r="AI29" s="984">
        <f t="shared" si="14"/>
        <v>0</v>
      </c>
      <c r="AJ29" s="984">
        <f t="shared" si="14"/>
        <v>0</v>
      </c>
      <c r="AK29" s="984">
        <f t="shared" si="14"/>
        <v>0</v>
      </c>
    </row>
    <row r="30" spans="1:37" ht="16.55" customHeight="1" x14ac:dyDescent="0.3">
      <c r="A30" s="218"/>
      <c r="B30" s="29" t="s">
        <v>547</v>
      </c>
      <c r="C30" s="984">
        <f>C26+C29</f>
        <v>0</v>
      </c>
      <c r="D30" s="984">
        <f t="shared" ref="D30:S30" si="15">D26+D29</f>
        <v>0</v>
      </c>
      <c r="E30" s="984">
        <f t="shared" si="15"/>
        <v>0</v>
      </c>
      <c r="F30" s="984">
        <f t="shared" si="15"/>
        <v>0</v>
      </c>
      <c r="G30" s="984">
        <f t="shared" si="15"/>
        <v>0</v>
      </c>
      <c r="H30" s="984">
        <f t="shared" si="15"/>
        <v>0</v>
      </c>
      <c r="I30" s="984">
        <f t="shared" si="15"/>
        <v>0</v>
      </c>
      <c r="J30" s="984">
        <f t="shared" si="15"/>
        <v>0</v>
      </c>
      <c r="K30" s="984">
        <f t="shared" si="15"/>
        <v>0</v>
      </c>
      <c r="L30" s="984">
        <f t="shared" si="15"/>
        <v>0</v>
      </c>
      <c r="M30" s="984">
        <f t="shared" si="15"/>
        <v>0</v>
      </c>
      <c r="N30" s="984">
        <f t="shared" si="15"/>
        <v>0</v>
      </c>
      <c r="O30" s="984">
        <f t="shared" si="15"/>
        <v>0</v>
      </c>
      <c r="P30" s="984">
        <f t="shared" si="15"/>
        <v>0</v>
      </c>
      <c r="Q30" s="984">
        <f t="shared" si="15"/>
        <v>0</v>
      </c>
      <c r="R30" s="984">
        <f t="shared" si="15"/>
        <v>0</v>
      </c>
      <c r="S30" s="984">
        <f t="shared" si="15"/>
        <v>0</v>
      </c>
      <c r="T30" s="984">
        <f t="shared" ref="T30:AK30" si="16">T26+T29</f>
        <v>0</v>
      </c>
      <c r="U30" s="984">
        <f t="shared" si="16"/>
        <v>0</v>
      </c>
      <c r="V30" s="984">
        <f t="shared" si="16"/>
        <v>0</v>
      </c>
      <c r="W30" s="984">
        <f t="shared" si="16"/>
        <v>0</v>
      </c>
      <c r="X30" s="984">
        <f t="shared" si="16"/>
        <v>0</v>
      </c>
      <c r="Y30" s="984">
        <f t="shared" si="16"/>
        <v>0</v>
      </c>
      <c r="Z30" s="984">
        <f t="shared" si="16"/>
        <v>0</v>
      </c>
      <c r="AA30" s="984">
        <f t="shared" si="16"/>
        <v>0</v>
      </c>
      <c r="AB30" s="984">
        <f t="shared" si="16"/>
        <v>0</v>
      </c>
      <c r="AC30" s="984">
        <f t="shared" si="16"/>
        <v>0</v>
      </c>
      <c r="AD30" s="984">
        <f t="shared" si="16"/>
        <v>0</v>
      </c>
      <c r="AE30" s="984">
        <f t="shared" si="16"/>
        <v>0</v>
      </c>
      <c r="AF30" s="984">
        <f t="shared" si="16"/>
        <v>0</v>
      </c>
      <c r="AG30" s="984">
        <f t="shared" si="16"/>
        <v>0</v>
      </c>
      <c r="AH30" s="984">
        <f t="shared" si="16"/>
        <v>0</v>
      </c>
      <c r="AI30" s="984">
        <f t="shared" si="16"/>
        <v>0</v>
      </c>
      <c r="AJ30" s="984">
        <f t="shared" si="16"/>
        <v>0</v>
      </c>
      <c r="AK30" s="984">
        <f t="shared" si="16"/>
        <v>0</v>
      </c>
    </row>
    <row r="31" spans="1:37" ht="16.55" customHeight="1" x14ac:dyDescent="0.3">
      <c r="A31" s="219">
        <v>10</v>
      </c>
      <c r="B31" s="27" t="s">
        <v>569</v>
      </c>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656">
        <f>SUM(C31:AJ31)</f>
        <v>0</v>
      </c>
    </row>
    <row r="32" spans="1:37" ht="16.55" customHeight="1" x14ac:dyDescent="0.3">
      <c r="A32" s="219">
        <v>11</v>
      </c>
      <c r="B32" s="27" t="s">
        <v>549</v>
      </c>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656">
        <f>SUM(C32:AJ32)</f>
        <v>0</v>
      </c>
    </row>
    <row r="33" spans="1:37" ht="16.55" customHeight="1" x14ac:dyDescent="0.3">
      <c r="A33" s="219">
        <v>12</v>
      </c>
      <c r="B33" s="27" t="s">
        <v>550</v>
      </c>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656">
        <f>SUM(C33:AJ33)</f>
        <v>0</v>
      </c>
    </row>
    <row r="34" spans="1:37" ht="16.55" customHeight="1" x14ac:dyDescent="0.3">
      <c r="A34" s="218"/>
      <c r="B34" s="29" t="s">
        <v>551</v>
      </c>
      <c r="C34" s="984">
        <f>C32+C33-C31</f>
        <v>0</v>
      </c>
      <c r="D34" s="984">
        <f t="shared" ref="D34:S34" si="17">D32+D33-D31</f>
        <v>0</v>
      </c>
      <c r="E34" s="984">
        <f t="shared" si="17"/>
        <v>0</v>
      </c>
      <c r="F34" s="984">
        <f t="shared" si="17"/>
        <v>0</v>
      </c>
      <c r="G34" s="984">
        <f t="shared" si="17"/>
        <v>0</v>
      </c>
      <c r="H34" s="984">
        <f t="shared" si="17"/>
        <v>0</v>
      </c>
      <c r="I34" s="984">
        <f t="shared" si="17"/>
        <v>0</v>
      </c>
      <c r="J34" s="984">
        <f t="shared" si="17"/>
        <v>0</v>
      </c>
      <c r="K34" s="984">
        <f t="shared" si="17"/>
        <v>0</v>
      </c>
      <c r="L34" s="984">
        <f t="shared" si="17"/>
        <v>0</v>
      </c>
      <c r="M34" s="984">
        <f t="shared" si="17"/>
        <v>0</v>
      </c>
      <c r="N34" s="984">
        <f t="shared" si="17"/>
        <v>0</v>
      </c>
      <c r="O34" s="984">
        <f t="shared" si="17"/>
        <v>0</v>
      </c>
      <c r="P34" s="984">
        <f t="shared" si="17"/>
        <v>0</v>
      </c>
      <c r="Q34" s="984">
        <f t="shared" si="17"/>
        <v>0</v>
      </c>
      <c r="R34" s="984">
        <f t="shared" si="17"/>
        <v>0</v>
      </c>
      <c r="S34" s="984">
        <f t="shared" si="17"/>
        <v>0</v>
      </c>
      <c r="T34" s="984">
        <f t="shared" ref="T34:AK34" si="18">T32+T33-T31</f>
        <v>0</v>
      </c>
      <c r="U34" s="984">
        <f t="shared" si="18"/>
        <v>0</v>
      </c>
      <c r="V34" s="984">
        <f t="shared" si="18"/>
        <v>0</v>
      </c>
      <c r="W34" s="984">
        <f t="shared" si="18"/>
        <v>0</v>
      </c>
      <c r="X34" s="984">
        <f t="shared" si="18"/>
        <v>0</v>
      </c>
      <c r="Y34" s="984">
        <f t="shared" si="18"/>
        <v>0</v>
      </c>
      <c r="Z34" s="984">
        <f t="shared" si="18"/>
        <v>0</v>
      </c>
      <c r="AA34" s="984">
        <f t="shared" si="18"/>
        <v>0</v>
      </c>
      <c r="AB34" s="984">
        <f t="shared" si="18"/>
        <v>0</v>
      </c>
      <c r="AC34" s="984">
        <f t="shared" si="18"/>
        <v>0</v>
      </c>
      <c r="AD34" s="984">
        <f t="shared" si="18"/>
        <v>0</v>
      </c>
      <c r="AE34" s="984">
        <f t="shared" si="18"/>
        <v>0</v>
      </c>
      <c r="AF34" s="984">
        <f t="shared" si="18"/>
        <v>0</v>
      </c>
      <c r="AG34" s="984">
        <f t="shared" si="18"/>
        <v>0</v>
      </c>
      <c r="AH34" s="984">
        <f t="shared" si="18"/>
        <v>0</v>
      </c>
      <c r="AI34" s="984">
        <f t="shared" si="18"/>
        <v>0</v>
      </c>
      <c r="AJ34" s="984">
        <f t="shared" si="18"/>
        <v>0</v>
      </c>
      <c r="AK34" s="984">
        <f t="shared" si="18"/>
        <v>0</v>
      </c>
    </row>
    <row r="35" spans="1:37" ht="16.55" customHeight="1" x14ac:dyDescent="0.3">
      <c r="A35" s="218"/>
      <c r="B35" s="29" t="s">
        <v>552</v>
      </c>
      <c r="C35" s="984">
        <f>C30+C34</f>
        <v>0</v>
      </c>
      <c r="D35" s="984">
        <f t="shared" ref="D35:S35" si="19">D30+D34</f>
        <v>0</v>
      </c>
      <c r="E35" s="984">
        <f t="shared" si="19"/>
        <v>0</v>
      </c>
      <c r="F35" s="984">
        <f t="shared" si="19"/>
        <v>0</v>
      </c>
      <c r="G35" s="984">
        <f t="shared" si="19"/>
        <v>0</v>
      </c>
      <c r="H35" s="984">
        <f t="shared" si="19"/>
        <v>0</v>
      </c>
      <c r="I35" s="984">
        <f t="shared" si="19"/>
        <v>0</v>
      </c>
      <c r="J35" s="984">
        <f t="shared" si="19"/>
        <v>0</v>
      </c>
      <c r="K35" s="984">
        <f t="shared" si="19"/>
        <v>0</v>
      </c>
      <c r="L35" s="984">
        <f t="shared" si="19"/>
        <v>0</v>
      </c>
      <c r="M35" s="984">
        <f t="shared" si="19"/>
        <v>0</v>
      </c>
      <c r="N35" s="984">
        <f t="shared" si="19"/>
        <v>0</v>
      </c>
      <c r="O35" s="984">
        <f t="shared" si="19"/>
        <v>0</v>
      </c>
      <c r="P35" s="984">
        <f t="shared" si="19"/>
        <v>0</v>
      </c>
      <c r="Q35" s="984">
        <f t="shared" si="19"/>
        <v>0</v>
      </c>
      <c r="R35" s="984">
        <f t="shared" si="19"/>
        <v>0</v>
      </c>
      <c r="S35" s="984">
        <f t="shared" si="19"/>
        <v>0</v>
      </c>
      <c r="T35" s="984">
        <f t="shared" ref="T35:AK35" si="20">T30+T34</f>
        <v>0</v>
      </c>
      <c r="U35" s="984">
        <f t="shared" si="20"/>
        <v>0</v>
      </c>
      <c r="V35" s="984">
        <f t="shared" si="20"/>
        <v>0</v>
      </c>
      <c r="W35" s="984">
        <f t="shared" si="20"/>
        <v>0</v>
      </c>
      <c r="X35" s="984">
        <f t="shared" si="20"/>
        <v>0</v>
      </c>
      <c r="Y35" s="984">
        <f t="shared" si="20"/>
        <v>0</v>
      </c>
      <c r="Z35" s="984">
        <f t="shared" si="20"/>
        <v>0</v>
      </c>
      <c r="AA35" s="984">
        <f t="shared" si="20"/>
        <v>0</v>
      </c>
      <c r="AB35" s="984">
        <f t="shared" si="20"/>
        <v>0</v>
      </c>
      <c r="AC35" s="984">
        <f t="shared" si="20"/>
        <v>0</v>
      </c>
      <c r="AD35" s="984">
        <f t="shared" si="20"/>
        <v>0</v>
      </c>
      <c r="AE35" s="984">
        <f t="shared" si="20"/>
        <v>0</v>
      </c>
      <c r="AF35" s="984">
        <f t="shared" si="20"/>
        <v>0</v>
      </c>
      <c r="AG35" s="984">
        <f t="shared" si="20"/>
        <v>0</v>
      </c>
      <c r="AH35" s="984">
        <f t="shared" si="20"/>
        <v>0</v>
      </c>
      <c r="AI35" s="984">
        <f t="shared" si="20"/>
        <v>0</v>
      </c>
      <c r="AJ35" s="984">
        <f t="shared" si="20"/>
        <v>0</v>
      </c>
      <c r="AK35" s="984">
        <f t="shared" si="20"/>
        <v>0</v>
      </c>
    </row>
    <row r="36" spans="1:37" ht="16.55" customHeight="1" x14ac:dyDescent="0.3">
      <c r="A36" s="14"/>
      <c r="B36" s="14"/>
      <c r="C36" s="979"/>
      <c r="D36" s="979"/>
      <c r="E36" s="979"/>
      <c r="F36" s="979"/>
      <c r="G36" s="979"/>
      <c r="H36" s="979"/>
      <c r="I36" s="979"/>
      <c r="J36" s="979"/>
      <c r="K36" s="979"/>
      <c r="L36" s="979"/>
      <c r="M36" s="979"/>
      <c r="N36" s="979"/>
      <c r="O36" s="979"/>
      <c r="P36" s="979"/>
      <c r="Q36" s="979"/>
      <c r="R36" s="979"/>
      <c r="S36" s="979"/>
      <c r="T36" s="979"/>
      <c r="U36" s="979"/>
      <c r="V36" s="979"/>
      <c r="W36" s="979"/>
      <c r="X36" s="979"/>
      <c r="Y36" s="979"/>
      <c r="Z36" s="979"/>
      <c r="AA36" s="979"/>
      <c r="AB36" s="979"/>
      <c r="AC36" s="979"/>
      <c r="AD36" s="979"/>
      <c r="AE36" s="979"/>
      <c r="AF36" s="979"/>
      <c r="AG36" s="979"/>
      <c r="AH36" s="979"/>
      <c r="AI36" s="979"/>
      <c r="AJ36" s="979"/>
      <c r="AK36" s="979"/>
    </row>
    <row r="37" spans="1:37" ht="16.55" customHeight="1" x14ac:dyDescent="0.3">
      <c r="A37" s="24">
        <v>16</v>
      </c>
      <c r="B37" s="30" t="s">
        <v>553</v>
      </c>
      <c r="C37" s="984">
        <f>C26+C34</f>
        <v>0</v>
      </c>
      <c r="D37" s="984">
        <f t="shared" ref="D37:S37" si="21">D26+D34</f>
        <v>0</v>
      </c>
      <c r="E37" s="984">
        <f t="shared" si="21"/>
        <v>0</v>
      </c>
      <c r="F37" s="984">
        <f t="shared" si="21"/>
        <v>0</v>
      </c>
      <c r="G37" s="984">
        <f t="shared" si="21"/>
        <v>0</v>
      </c>
      <c r="H37" s="984">
        <f t="shared" si="21"/>
        <v>0</v>
      </c>
      <c r="I37" s="984">
        <f t="shared" si="21"/>
        <v>0</v>
      </c>
      <c r="J37" s="984">
        <f t="shared" si="21"/>
        <v>0</v>
      </c>
      <c r="K37" s="984">
        <f t="shared" si="21"/>
        <v>0</v>
      </c>
      <c r="L37" s="984">
        <f t="shared" si="21"/>
        <v>0</v>
      </c>
      <c r="M37" s="984">
        <f t="shared" si="21"/>
        <v>0</v>
      </c>
      <c r="N37" s="984">
        <f t="shared" si="21"/>
        <v>0</v>
      </c>
      <c r="O37" s="984">
        <f t="shared" si="21"/>
        <v>0</v>
      </c>
      <c r="P37" s="984">
        <f t="shared" si="21"/>
        <v>0</v>
      </c>
      <c r="Q37" s="984">
        <f t="shared" si="21"/>
        <v>0</v>
      </c>
      <c r="R37" s="984">
        <f t="shared" si="21"/>
        <v>0</v>
      </c>
      <c r="S37" s="984">
        <f t="shared" si="21"/>
        <v>0</v>
      </c>
      <c r="T37" s="984">
        <f t="shared" ref="T37:AK37" si="22">T26+T34</f>
        <v>0</v>
      </c>
      <c r="U37" s="984">
        <f t="shared" si="22"/>
        <v>0</v>
      </c>
      <c r="V37" s="984">
        <f t="shared" si="22"/>
        <v>0</v>
      </c>
      <c r="W37" s="984">
        <f t="shared" si="22"/>
        <v>0</v>
      </c>
      <c r="X37" s="984">
        <f t="shared" si="22"/>
        <v>0</v>
      </c>
      <c r="Y37" s="984">
        <f t="shared" si="22"/>
        <v>0</v>
      </c>
      <c r="Z37" s="984">
        <f t="shared" si="22"/>
        <v>0</v>
      </c>
      <c r="AA37" s="984">
        <f t="shared" si="22"/>
        <v>0</v>
      </c>
      <c r="AB37" s="984">
        <f t="shared" si="22"/>
        <v>0</v>
      </c>
      <c r="AC37" s="984">
        <f t="shared" si="22"/>
        <v>0</v>
      </c>
      <c r="AD37" s="984">
        <f t="shared" si="22"/>
        <v>0</v>
      </c>
      <c r="AE37" s="984">
        <f t="shared" si="22"/>
        <v>0</v>
      </c>
      <c r="AF37" s="984">
        <f t="shared" si="22"/>
        <v>0</v>
      </c>
      <c r="AG37" s="984">
        <f t="shared" si="22"/>
        <v>0</v>
      </c>
      <c r="AH37" s="984">
        <f t="shared" si="22"/>
        <v>0</v>
      </c>
      <c r="AI37" s="984">
        <f t="shared" si="22"/>
        <v>0</v>
      </c>
      <c r="AJ37" s="984">
        <f t="shared" si="22"/>
        <v>0</v>
      </c>
      <c r="AK37" s="984">
        <f t="shared" si="22"/>
        <v>0</v>
      </c>
    </row>
    <row r="38" spans="1:37" x14ac:dyDescent="0.3">
      <c r="A38" s="11"/>
    </row>
    <row r="39" spans="1:37" ht="25.55" hidden="1" customHeight="1" x14ac:dyDescent="0.3">
      <c r="A39" s="1122" t="s">
        <v>1606</v>
      </c>
      <c r="B39" s="1123"/>
      <c r="C39" s="1123"/>
    </row>
  </sheetData>
  <mergeCells count="4">
    <mergeCell ref="A2:C2"/>
    <mergeCell ref="A3:C3"/>
    <mergeCell ref="A39:C39"/>
    <mergeCell ref="A4:D4"/>
  </mergeCells>
  <phoneticPr fontId="14" type="noConversion"/>
  <pageMargins left="0.3" right="0.19" top="0.2" bottom="0.22" header="0.2" footer="0.22"/>
  <pageSetup paperSize="9" scale="90"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9"/>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601</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0"/>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602</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1"/>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126" t="s">
        <v>1128</v>
      </c>
      <c r="B3" s="1126"/>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D71+D72</f>
        <v>0</v>
      </c>
      <c r="E70" s="310">
        <f>E71+E72</f>
        <v>0</v>
      </c>
      <c r="F70" s="310">
        <f>F71+F72</f>
        <v>0</v>
      </c>
      <c r="G70" s="310">
        <f>G71+G72</f>
        <v>0</v>
      </c>
      <c r="H70" s="238" t="s">
        <v>642</v>
      </c>
      <c r="I70" s="310">
        <f>I71+I72</f>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 t="shared" ref="C75:I75" si="0">C76+C77</f>
        <v>0</v>
      </c>
      <c r="D75" s="311">
        <f t="shared" si="0"/>
        <v>0</v>
      </c>
      <c r="E75" s="311">
        <f t="shared" si="0"/>
        <v>0</v>
      </c>
      <c r="F75" s="311">
        <f t="shared" si="0"/>
        <v>0</v>
      </c>
      <c r="G75" s="311">
        <f t="shared" si="0"/>
        <v>0</v>
      </c>
      <c r="H75" s="311">
        <f t="shared" si="0"/>
        <v>0</v>
      </c>
      <c r="I75" s="311">
        <f t="shared" si="0"/>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1">C73-C74+C75</f>
        <v>0</v>
      </c>
      <c r="D78" s="269">
        <f t="shared" si="1"/>
        <v>0</v>
      </c>
      <c r="E78" s="269">
        <f t="shared" si="1"/>
        <v>0</v>
      </c>
      <c r="F78" s="269">
        <f t="shared" si="1"/>
        <v>0</v>
      </c>
      <c r="G78" s="269">
        <f t="shared" si="1"/>
        <v>0</v>
      </c>
      <c r="H78" s="269">
        <f t="shared" si="1"/>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8">
    <mergeCell ref="B36:I36"/>
    <mergeCell ref="B37:I37"/>
    <mergeCell ref="A3:B3"/>
    <mergeCell ref="B4:I4"/>
    <mergeCell ref="B5:I5"/>
    <mergeCell ref="B15:I15"/>
    <mergeCell ref="B17:I17"/>
    <mergeCell ref="B35:I35"/>
    <mergeCell ref="B50:F50"/>
    <mergeCell ref="B67:I67"/>
    <mergeCell ref="B90:I90"/>
    <mergeCell ref="B39:H39"/>
    <mergeCell ref="C41:C42"/>
    <mergeCell ref="D41:D42"/>
    <mergeCell ref="E41:E42"/>
    <mergeCell ref="F41:F42"/>
    <mergeCell ref="G41:G42"/>
    <mergeCell ref="H41:H42"/>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2"/>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603</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3"/>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604</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4"/>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605</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5"/>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606</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6"/>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126" t="s">
        <v>1129</v>
      </c>
      <c r="B3" s="1126"/>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D71+D72</f>
        <v>0</v>
      </c>
      <c r="E70" s="310">
        <f>E71+E72</f>
        <v>0</v>
      </c>
      <c r="F70" s="310">
        <f>F71+F72</f>
        <v>0</v>
      </c>
      <c r="G70" s="310">
        <f>G71+G72</f>
        <v>0</v>
      </c>
      <c r="H70" s="238" t="s">
        <v>642</v>
      </c>
      <c r="I70" s="310">
        <f>I71+I72</f>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 t="shared" ref="C75:I75" si="0">C76+C77</f>
        <v>0</v>
      </c>
      <c r="D75" s="311">
        <f t="shared" si="0"/>
        <v>0</v>
      </c>
      <c r="E75" s="311">
        <f t="shared" si="0"/>
        <v>0</v>
      </c>
      <c r="F75" s="311">
        <f t="shared" si="0"/>
        <v>0</v>
      </c>
      <c r="G75" s="311">
        <f t="shared" si="0"/>
        <v>0</v>
      </c>
      <c r="H75" s="311">
        <f t="shared" si="0"/>
        <v>0</v>
      </c>
      <c r="I75" s="311">
        <f t="shared" si="0"/>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1">C73-C74+C75</f>
        <v>0</v>
      </c>
      <c r="D78" s="269">
        <f t="shared" si="1"/>
        <v>0</v>
      </c>
      <c r="E78" s="269">
        <f t="shared" si="1"/>
        <v>0</v>
      </c>
      <c r="F78" s="269">
        <f t="shared" si="1"/>
        <v>0</v>
      </c>
      <c r="G78" s="269">
        <f t="shared" si="1"/>
        <v>0</v>
      </c>
      <c r="H78" s="269">
        <f t="shared" si="1"/>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8">
    <mergeCell ref="B36:I36"/>
    <mergeCell ref="B37:I37"/>
    <mergeCell ref="A3:B3"/>
    <mergeCell ref="B4:I4"/>
    <mergeCell ref="B5:I5"/>
    <mergeCell ref="B15:I15"/>
    <mergeCell ref="B17:I17"/>
    <mergeCell ref="B35:I35"/>
    <mergeCell ref="B50:F50"/>
    <mergeCell ref="B67:I67"/>
    <mergeCell ref="B90:I90"/>
    <mergeCell ref="B39:H39"/>
    <mergeCell ref="C41:C42"/>
    <mergeCell ref="D41:D42"/>
    <mergeCell ref="E41:E42"/>
    <mergeCell ref="F41:F42"/>
    <mergeCell ref="G41:G42"/>
    <mergeCell ref="H41:H42"/>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7"/>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607</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8"/>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608</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B18"/>
  <sheetViews>
    <sheetView showGridLines="0" workbookViewId="0">
      <selection sqref="A1:H1"/>
    </sheetView>
  </sheetViews>
  <sheetFormatPr baseColWidth="10" defaultColWidth="11.453125" defaultRowHeight="13.45" x14ac:dyDescent="0.3"/>
  <cols>
    <col min="1" max="1" width="59.54296875" style="1" customWidth="1"/>
    <col min="2" max="2" width="20.81640625" style="1" customWidth="1"/>
    <col min="3" max="16384" width="11.453125" style="1"/>
  </cols>
  <sheetData>
    <row r="1" spans="1:2" ht="20.3" customHeight="1" x14ac:dyDescent="0.3">
      <c r="A1" s="15" t="s">
        <v>1603</v>
      </c>
      <c r="B1" s="15" t="str">
        <f>'D04'!B1</f>
        <v xml:space="preserve"> ………………… </v>
      </c>
    </row>
    <row r="2" spans="1:2" ht="11.95" customHeight="1" x14ac:dyDescent="0.3">
      <c r="A2" s="1121" t="s">
        <v>751</v>
      </c>
      <c r="B2" s="1121"/>
    </row>
    <row r="3" spans="1:2" ht="16.55" customHeight="1" x14ac:dyDescent="0.3">
      <c r="A3" s="1117" t="s">
        <v>752</v>
      </c>
      <c r="B3" s="1117"/>
    </row>
    <row r="4" spans="1:2" ht="18" customHeight="1" x14ac:dyDescent="0.3">
      <c r="A4" s="1118" t="s">
        <v>1601</v>
      </c>
      <c r="B4" s="1118"/>
    </row>
    <row r="5" spans="1:2" ht="49.6" customHeight="1" x14ac:dyDescent="0.3">
      <c r="A5" s="17" t="s">
        <v>464</v>
      </c>
      <c r="B5" s="254"/>
    </row>
    <row r="6" spans="1:2" ht="25" customHeight="1" x14ac:dyDescent="0.3">
      <c r="A6" s="987" t="s">
        <v>560</v>
      </c>
      <c r="B6" s="988"/>
    </row>
    <row r="7" spans="1:2" ht="25" customHeight="1" x14ac:dyDescent="0.3">
      <c r="A7" s="987" t="s">
        <v>561</v>
      </c>
      <c r="B7" s="988"/>
    </row>
    <row r="8" spans="1:2" ht="25" customHeight="1" x14ac:dyDescent="0.3">
      <c r="A8" s="987" t="s">
        <v>562</v>
      </c>
      <c r="B8" s="988"/>
    </row>
    <row r="9" spans="1:2" ht="25" customHeight="1" x14ac:dyDescent="0.3">
      <c r="A9" s="987" t="s">
        <v>557</v>
      </c>
      <c r="B9" s="989"/>
    </row>
    <row r="10" spans="1:2" ht="25" customHeight="1" x14ac:dyDescent="0.3">
      <c r="A10" s="987" t="s">
        <v>533</v>
      </c>
      <c r="B10" s="989"/>
    </row>
    <row r="11" spans="1:2" ht="25" customHeight="1" x14ac:dyDescent="0.3">
      <c r="A11" s="987" t="s">
        <v>536</v>
      </c>
      <c r="B11" s="989"/>
    </row>
    <row r="12" spans="1:2" ht="25" customHeight="1" x14ac:dyDescent="0.3">
      <c r="A12" s="985" t="s">
        <v>753</v>
      </c>
      <c r="B12" s="986">
        <f>+B6-B7-B8-B9-B10-B11</f>
        <v>0</v>
      </c>
    </row>
    <row r="13" spans="1:2" ht="25" customHeight="1" x14ac:dyDescent="0.3">
      <c r="A13" s="987" t="s">
        <v>567</v>
      </c>
      <c r="B13" s="989"/>
    </row>
    <row r="14" spans="1:2" ht="25" customHeight="1" x14ac:dyDescent="0.3">
      <c r="A14" s="987" t="s">
        <v>568</v>
      </c>
      <c r="B14" s="989"/>
    </row>
    <row r="15" spans="1:2" ht="25" customHeight="1" x14ac:dyDescent="0.3">
      <c r="A15" s="985" t="s">
        <v>754</v>
      </c>
      <c r="B15" s="986">
        <f>B13-B14</f>
        <v>0</v>
      </c>
    </row>
    <row r="16" spans="1:2" ht="25" customHeight="1" x14ac:dyDescent="0.3">
      <c r="A16" s="985" t="s">
        <v>755</v>
      </c>
      <c r="B16" s="986">
        <f>B12+B15</f>
        <v>0</v>
      </c>
    </row>
    <row r="17" spans="1:2" x14ac:dyDescent="0.3">
      <c r="A17" s="11"/>
    </row>
    <row r="18" spans="1:2" ht="25.55" hidden="1" customHeight="1" x14ac:dyDescent="0.3">
      <c r="A18" s="1122" t="s">
        <v>1606</v>
      </c>
      <c r="B18" s="1123"/>
    </row>
  </sheetData>
  <mergeCells count="4">
    <mergeCell ref="A2:B2"/>
    <mergeCell ref="A3:B3"/>
    <mergeCell ref="A4:B4"/>
    <mergeCell ref="A18:B18"/>
  </mergeCells>
  <phoneticPr fontId="14" type="noConversion"/>
  <pageMargins left="0.3" right="0.19" top="0.2" bottom="0.22" header="0.2" footer="0.22"/>
  <pageSetup paperSize="9" scale="90"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9"/>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609</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0"/>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616</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1"/>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615</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2"/>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614</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3"/>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613</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4"/>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1130</v>
      </c>
      <c r="B3" s="155"/>
      <c r="C3" s="191"/>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D71+D72</f>
        <v>0</v>
      </c>
      <c r="E70" s="310">
        <f>E71+E72</f>
        <v>0</v>
      </c>
      <c r="F70" s="310">
        <f>F71+F72</f>
        <v>0</v>
      </c>
      <c r="G70" s="310">
        <f>G71+G72</f>
        <v>0</v>
      </c>
      <c r="H70" s="238" t="s">
        <v>642</v>
      </c>
      <c r="I70" s="310">
        <f>I71+I72</f>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 t="shared" ref="C75:I75" si="0">C76+C77</f>
        <v>0</v>
      </c>
      <c r="D75" s="311">
        <f t="shared" si="0"/>
        <v>0</v>
      </c>
      <c r="E75" s="311">
        <f t="shared" si="0"/>
        <v>0</v>
      </c>
      <c r="F75" s="311">
        <f t="shared" si="0"/>
        <v>0</v>
      </c>
      <c r="G75" s="311">
        <f t="shared" si="0"/>
        <v>0</v>
      </c>
      <c r="H75" s="311">
        <f t="shared" si="0"/>
        <v>0</v>
      </c>
      <c r="I75" s="311">
        <f t="shared" si="0"/>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1">C73-C74+C75</f>
        <v>0</v>
      </c>
      <c r="D78" s="269">
        <f t="shared" si="1"/>
        <v>0</v>
      </c>
      <c r="E78" s="269">
        <f t="shared" si="1"/>
        <v>0</v>
      </c>
      <c r="F78" s="269">
        <f t="shared" si="1"/>
        <v>0</v>
      </c>
      <c r="G78" s="269">
        <f t="shared" si="1"/>
        <v>0</v>
      </c>
      <c r="H78" s="269">
        <f t="shared" si="1"/>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37:I37"/>
    <mergeCell ref="B4:I4"/>
    <mergeCell ref="B5:I5"/>
    <mergeCell ref="B15:I15"/>
    <mergeCell ref="B17:I17"/>
    <mergeCell ref="B35:I35"/>
    <mergeCell ref="B36:I36"/>
    <mergeCell ref="B50:F50"/>
    <mergeCell ref="B67:I67"/>
    <mergeCell ref="B90:I90"/>
    <mergeCell ref="B39:H39"/>
    <mergeCell ref="C41:C42"/>
    <mergeCell ref="D41:D42"/>
    <mergeCell ref="E41:E42"/>
    <mergeCell ref="F41:F42"/>
    <mergeCell ref="G41:G42"/>
    <mergeCell ref="H41:H42"/>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5"/>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612</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6"/>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611</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7"/>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610</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8"/>
  <dimension ref="A1:J91"/>
  <sheetViews>
    <sheetView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1131</v>
      </c>
      <c r="B3" s="155"/>
      <c r="C3" s="191"/>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282"/>
      <c r="E8" s="700">
        <f>D13</f>
        <v>0</v>
      </c>
      <c r="F8" s="700">
        <f>E13</f>
        <v>0</v>
      </c>
      <c r="G8" s="700">
        <f>F13</f>
        <v>0</v>
      </c>
      <c r="H8" s="700">
        <f>G13</f>
        <v>0</v>
      </c>
      <c r="I8" s="282" t="s">
        <v>901</v>
      </c>
    </row>
    <row r="9" spans="1:9" s="14" customFormat="1" ht="16.55" customHeight="1" x14ac:dyDescent="0.25">
      <c r="B9" s="45" t="s">
        <v>902</v>
      </c>
      <c r="C9" s="282" t="s">
        <v>901</v>
      </c>
      <c r="D9" s="282"/>
      <c r="E9" s="282"/>
      <c r="F9" s="282"/>
      <c r="G9" s="282"/>
      <c r="H9" s="282" t="s">
        <v>901</v>
      </c>
      <c r="I9" s="282" t="s">
        <v>901</v>
      </c>
    </row>
    <row r="10" spans="1:9" s="14" customFormat="1" ht="16.55" customHeight="1" x14ac:dyDescent="0.25">
      <c r="B10" s="45" t="s">
        <v>903</v>
      </c>
      <c r="C10" s="282"/>
      <c r="D10" s="282"/>
      <c r="E10" s="282"/>
      <c r="F10" s="282"/>
      <c r="G10" s="282"/>
      <c r="H10" s="282"/>
      <c r="I10" s="286">
        <f>SUM(C10:H10)</f>
        <v>0</v>
      </c>
    </row>
    <row r="11" spans="1:9" s="14" customFormat="1" ht="16.55" customHeight="1" x14ac:dyDescent="0.25">
      <c r="B11" s="45" t="s">
        <v>904</v>
      </c>
      <c r="C11" s="282"/>
      <c r="D11" s="282"/>
      <c r="E11" s="282"/>
      <c r="F11" s="282"/>
      <c r="G11" s="282"/>
      <c r="H11" s="282"/>
      <c r="I11" s="286">
        <f>SUM(C11:H11)</f>
        <v>0</v>
      </c>
    </row>
    <row r="12" spans="1:9" s="14" customFormat="1" ht="16.55" customHeight="1" x14ac:dyDescent="0.25">
      <c r="B12" s="45" t="s">
        <v>905</v>
      </c>
      <c r="C12" s="282"/>
      <c r="D12" s="282"/>
      <c r="E12" s="282"/>
      <c r="F12" s="282"/>
      <c r="G12" s="282"/>
      <c r="H12" s="282"/>
      <c r="I12" s="286">
        <f>SUM(C12:H12)</f>
        <v>0</v>
      </c>
    </row>
    <row r="13" spans="1:9" s="14" customFormat="1" ht="16.55" customHeight="1" x14ac:dyDescent="0.25">
      <c r="B13" s="43" t="s">
        <v>906</v>
      </c>
      <c r="C13" s="281" t="s">
        <v>901</v>
      </c>
      <c r="D13" s="281"/>
      <c r="E13" s="281"/>
      <c r="F13" s="281"/>
      <c r="G13" s="281"/>
      <c r="H13" s="281"/>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C21</f>
        <v>0</v>
      </c>
      <c r="D20" s="257"/>
      <c r="E20" s="291"/>
      <c r="F20" s="291"/>
      <c r="G20" s="291"/>
      <c r="H20" s="291" t="s">
        <v>618</v>
      </c>
      <c r="I20" s="291" t="s">
        <v>618</v>
      </c>
    </row>
    <row r="21" spans="2:9" s="14" customFormat="1" ht="16.55" customHeight="1" x14ac:dyDescent="0.25">
      <c r="B21" s="108" t="s">
        <v>619</v>
      </c>
      <c r="C21" s="290"/>
      <c r="D21" s="257"/>
      <c r="E21" s="291"/>
      <c r="F21" s="291"/>
      <c r="G21" s="291"/>
      <c r="H21" s="291" t="s">
        <v>618</v>
      </c>
      <c r="I21" s="466">
        <f>SUM(C21:G21)</f>
        <v>0</v>
      </c>
    </row>
    <row r="22" spans="2:9" s="14" customFormat="1" ht="16.55" customHeight="1" x14ac:dyDescent="0.25">
      <c r="B22" s="108" t="s">
        <v>620</v>
      </c>
      <c r="C22" s="290"/>
      <c r="D22" s="257"/>
      <c r="E22" s="291"/>
      <c r="F22" s="291"/>
      <c r="G22" s="291"/>
      <c r="H22" s="291"/>
      <c r="I22" s="466">
        <f>SUM(C22:H22)</f>
        <v>0</v>
      </c>
    </row>
    <row r="23" spans="2:9" s="14" customFormat="1" ht="16.55" customHeight="1" x14ac:dyDescent="0.25">
      <c r="B23" s="109" t="s">
        <v>621</v>
      </c>
      <c r="C23" s="699">
        <f>C32-C33+C21-C22+C27+C28-C29-C30+C31</f>
        <v>0</v>
      </c>
      <c r="D23" s="699" t="e">
        <f>D32-D33+D21-D22+D27+D28-D29-D30+D31</f>
        <v>#DIV/0!</v>
      </c>
      <c r="E23" s="699" t="e">
        <f>E32-E33+E21-E22+E27+E28-E29-E30+E31</f>
        <v>#DIV/0!</v>
      </c>
      <c r="F23" s="699" t="e">
        <f>F32-F33+F21-F22+F27+F28-F29-F30+F31</f>
        <v>#DIV/0!</v>
      </c>
      <c r="G23" s="699" t="e">
        <f>G32-G33+G21-G22+G27+G28-G29-G30+G31</f>
        <v>#DIV/0!</v>
      </c>
      <c r="H23" s="699" t="e">
        <f>-H22+H27+H31</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257"/>
      <c r="E26" s="291"/>
      <c r="F26" s="291"/>
      <c r="G26" s="291"/>
      <c r="H26" s="291" t="s">
        <v>618</v>
      </c>
      <c r="I26" s="291" t="s">
        <v>618</v>
      </c>
    </row>
    <row r="27" spans="2:9" s="14" customFormat="1" ht="16.55" customHeight="1" x14ac:dyDescent="0.25">
      <c r="B27" s="108" t="s">
        <v>625</v>
      </c>
      <c r="C27" s="290"/>
      <c r="D27" s="257"/>
      <c r="E27" s="291"/>
      <c r="F27" s="291"/>
      <c r="G27" s="291"/>
      <c r="H27" s="291"/>
      <c r="I27" s="264">
        <f>SUM(C27:H27)</f>
        <v>0</v>
      </c>
    </row>
    <row r="28" spans="2:9" s="14" customFormat="1" ht="16.55" customHeight="1" x14ac:dyDescent="0.25">
      <c r="B28" s="108" t="s">
        <v>626</v>
      </c>
      <c r="C28" s="290"/>
      <c r="D28" s="257"/>
      <c r="E28" s="291"/>
      <c r="F28" s="291"/>
      <c r="G28" s="291"/>
      <c r="H28" s="291" t="s">
        <v>618</v>
      </c>
      <c r="I28" s="264">
        <f>SUM(C28:G28)</f>
        <v>0</v>
      </c>
    </row>
    <row r="29" spans="2:9" s="14" customFormat="1" ht="16.55" customHeight="1" x14ac:dyDescent="0.25">
      <c r="B29" s="108" t="s">
        <v>627</v>
      </c>
      <c r="C29" s="290"/>
      <c r="D29" s="257"/>
      <c r="E29" s="291"/>
      <c r="F29" s="291"/>
      <c r="G29" s="291"/>
      <c r="H29" s="291" t="s">
        <v>618</v>
      </c>
      <c r="I29" s="264">
        <f>SUM(C29:G29)</f>
        <v>0</v>
      </c>
    </row>
    <row r="30" spans="2:9" s="14" customFormat="1" ht="16.55" customHeight="1" x14ac:dyDescent="0.25">
      <c r="B30" s="108" t="s">
        <v>628</v>
      </c>
      <c r="C30" s="290"/>
      <c r="D30" s="257"/>
      <c r="E30" s="291"/>
      <c r="F30" s="291"/>
      <c r="G30" s="291"/>
      <c r="H30" s="291" t="s">
        <v>618</v>
      </c>
      <c r="I30" s="264">
        <f>SUM(C30:G30)</f>
        <v>0</v>
      </c>
    </row>
    <row r="31" spans="2:9" s="14" customFormat="1" ht="16.55" customHeight="1" x14ac:dyDescent="0.25">
      <c r="B31" s="109" t="s">
        <v>629</v>
      </c>
      <c r="C31" s="292"/>
      <c r="D31" s="704" t="e">
        <f>E56</f>
        <v>#DIV/0!</v>
      </c>
      <c r="E31" s="705" t="e">
        <f>E55</f>
        <v>#DIV/0!</v>
      </c>
      <c r="F31" s="705" t="e">
        <f>E54</f>
        <v>#DIV/0!</v>
      </c>
      <c r="G31" s="705" t="e">
        <f>E53</f>
        <v>#DIV/0!</v>
      </c>
      <c r="H31" s="705" t="e">
        <f>E52</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customHeight="1" x14ac:dyDescent="0.3">
      <c r="B39" s="1193" t="s">
        <v>805</v>
      </c>
      <c r="C39" s="1193"/>
      <c r="D39" s="1193"/>
      <c r="E39" s="1193"/>
      <c r="F39" s="1193"/>
      <c r="G39" s="1193"/>
      <c r="H39" s="1193"/>
      <c r="I39" s="114"/>
    </row>
    <row r="40" spans="2:9" s="14" customFormat="1" ht="16.55" customHeight="1" x14ac:dyDescent="0.25">
      <c r="B40" s="276"/>
      <c r="C40" s="276"/>
      <c r="D40" s="276"/>
      <c r="E40" s="276"/>
      <c r="F40" s="276"/>
      <c r="G40" s="276"/>
      <c r="H40" s="276"/>
      <c r="I40" s="276"/>
    </row>
    <row r="41" spans="2:9" s="14" customFormat="1" ht="16.55" customHeight="1" x14ac:dyDescent="0.25">
      <c r="B41" s="233" t="s">
        <v>632</v>
      </c>
      <c r="C41" s="1198">
        <v>0</v>
      </c>
      <c r="D41" s="1198">
        <v>1</v>
      </c>
      <c r="E41" s="1198">
        <v>2</v>
      </c>
      <c r="F41" s="1198">
        <v>3</v>
      </c>
      <c r="G41" s="1198">
        <v>4</v>
      </c>
      <c r="H41" s="1198">
        <v>5</v>
      </c>
      <c r="I41" s="114"/>
    </row>
    <row r="42" spans="2:9" s="14" customFormat="1" ht="16.55" customHeight="1" x14ac:dyDescent="0.25">
      <c r="B42" s="233" t="s">
        <v>633</v>
      </c>
      <c r="C42" s="1199"/>
      <c r="D42" s="1199"/>
      <c r="E42" s="1199"/>
      <c r="F42" s="1199"/>
      <c r="G42" s="1199"/>
      <c r="H42" s="1199"/>
      <c r="I42" s="114"/>
    </row>
    <row r="43" spans="2:9" s="14" customFormat="1" ht="25" customHeight="1" x14ac:dyDescent="0.25">
      <c r="B43" s="86">
        <f>B44-1</f>
        <v>-5</v>
      </c>
      <c r="C43" s="237"/>
      <c r="D43" s="237"/>
      <c r="E43" s="237"/>
      <c r="F43" s="237"/>
      <c r="G43" s="237"/>
      <c r="H43" s="237"/>
      <c r="I43" s="115"/>
    </row>
    <row r="44" spans="2:9" s="14" customFormat="1" ht="25" customHeight="1" x14ac:dyDescent="0.25">
      <c r="B44" s="86">
        <f>B45-1</f>
        <v>-4</v>
      </c>
      <c r="C44" s="237"/>
      <c r="D44" s="237"/>
      <c r="E44" s="237"/>
      <c r="F44" s="294"/>
      <c r="G44" s="706">
        <f>D26+D27</f>
        <v>0</v>
      </c>
      <c r="H44" s="273"/>
      <c r="I44" s="115"/>
    </row>
    <row r="45" spans="2:9" s="14" customFormat="1" ht="25" customHeight="1" x14ac:dyDescent="0.25">
      <c r="B45" s="86">
        <f>B46-1</f>
        <v>-3</v>
      </c>
      <c r="C45" s="237"/>
      <c r="D45" s="237"/>
      <c r="E45" s="237"/>
      <c r="F45" s="706">
        <f>E26+E27</f>
        <v>0</v>
      </c>
      <c r="G45" s="273"/>
      <c r="H45" s="295"/>
      <c r="I45" s="115"/>
    </row>
    <row r="46" spans="2:9" s="14" customFormat="1" ht="25" customHeight="1" x14ac:dyDescent="0.25">
      <c r="B46" s="86">
        <f>B47-1</f>
        <v>-2</v>
      </c>
      <c r="C46" s="237"/>
      <c r="D46" s="237"/>
      <c r="E46" s="706">
        <f>F26+F27</f>
        <v>0</v>
      </c>
      <c r="F46" s="273"/>
      <c r="G46" s="295"/>
      <c r="H46" s="295"/>
      <c r="I46" s="115"/>
    </row>
    <row r="47" spans="2:9" s="14" customFormat="1" ht="25" customHeight="1" x14ac:dyDescent="0.25">
      <c r="B47" s="86">
        <f>B48-1</f>
        <v>-1</v>
      </c>
      <c r="C47" s="237"/>
      <c r="D47" s="706">
        <f>G26+G27</f>
        <v>0</v>
      </c>
      <c r="E47" s="273"/>
      <c r="F47" s="295"/>
      <c r="G47" s="295"/>
      <c r="H47" s="295"/>
      <c r="I47" s="115"/>
    </row>
    <row r="48" spans="2:9" s="14" customFormat="1" ht="25" customHeight="1" x14ac:dyDescent="0.25">
      <c r="B48" s="86">
        <f>B2</f>
        <v>0</v>
      </c>
      <c r="C48" s="706">
        <f>H27</f>
        <v>0</v>
      </c>
      <c r="D48" s="273"/>
      <c r="E48" s="295"/>
      <c r="F48" s="295"/>
      <c r="G48" s="295"/>
      <c r="H48" s="295"/>
      <c r="I48" s="115"/>
    </row>
    <row r="49" spans="2:10" s="14" customFormat="1" ht="16.55" customHeight="1" x14ac:dyDescent="0.25">
      <c r="B49" s="4"/>
      <c r="C49" s="4"/>
      <c r="D49" s="114"/>
      <c r="E49" s="114"/>
      <c r="F49" s="114"/>
      <c r="G49" s="114"/>
      <c r="H49" s="114"/>
      <c r="I49" s="114"/>
      <c r="J49" s="114"/>
    </row>
    <row r="50" spans="2:10" s="14" customFormat="1" ht="16.55" customHeight="1" x14ac:dyDescent="0.25">
      <c r="B50" s="1200" t="s">
        <v>634</v>
      </c>
      <c r="C50" s="1200"/>
      <c r="D50" s="1200"/>
      <c r="E50" s="1200"/>
      <c r="F50" s="1200"/>
      <c r="G50" s="115"/>
      <c r="H50" s="115"/>
      <c r="I50" s="115"/>
      <c r="J50" s="115"/>
    </row>
    <row r="51" spans="2:10" s="14" customFormat="1" ht="46.5" customHeight="1" x14ac:dyDescent="0.25">
      <c r="B51" s="66" t="s">
        <v>633</v>
      </c>
      <c r="C51" s="57" t="s">
        <v>1519</v>
      </c>
      <c r="D51" s="66" t="s">
        <v>635</v>
      </c>
      <c r="E51" s="66" t="s">
        <v>636</v>
      </c>
      <c r="F51" s="57" t="s">
        <v>806</v>
      </c>
      <c r="G51" s="116"/>
      <c r="H51" s="116"/>
      <c r="I51" s="116"/>
      <c r="J51" s="116"/>
    </row>
    <row r="52" spans="2:10" s="14" customFormat="1" ht="25"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customHeight="1" x14ac:dyDescent="0.25">
      <c r="B55" s="61">
        <f>B54-1</f>
        <v>-3</v>
      </c>
      <c r="C55" s="707" t="e">
        <f>(H43/G43)*((G43+G44)/(F43+F44))</f>
        <v>#DIV/0!</v>
      </c>
      <c r="D55" s="742">
        <f>F45</f>
        <v>0</v>
      </c>
      <c r="E55" s="742" t="e">
        <f>(C55-1)*D55</f>
        <v>#DIV/0!</v>
      </c>
      <c r="F55" s="468"/>
      <c r="G55" s="114"/>
      <c r="H55" s="114"/>
      <c r="I55" s="114"/>
      <c r="J55" s="114"/>
    </row>
    <row r="56" spans="2:10" s="14" customFormat="1" ht="25" customHeight="1" x14ac:dyDescent="0.25">
      <c r="B56" s="61">
        <f>B55-1</f>
        <v>-4</v>
      </c>
      <c r="C56" s="707" t="e">
        <f>H43/G43</f>
        <v>#DIV/0!</v>
      </c>
      <c r="D56" s="742">
        <f>G44</f>
        <v>0</v>
      </c>
      <c r="E56" s="742" t="e">
        <f>(C56-1)*D56</f>
        <v>#DIV/0!</v>
      </c>
      <c r="F56" s="468"/>
      <c r="G56" s="114"/>
      <c r="H56" s="114"/>
      <c r="I56" s="114"/>
      <c r="J56" s="114"/>
    </row>
    <row r="57" spans="2:10" s="14" customFormat="1" ht="16.55" customHeight="1" x14ac:dyDescent="0.25">
      <c r="B57" s="7" t="s">
        <v>637</v>
      </c>
      <c r="C57" s="7"/>
      <c r="D57" s="87"/>
      <c r="E57" s="87"/>
      <c r="F57" s="87"/>
      <c r="G57" s="87"/>
      <c r="H57" s="87"/>
      <c r="I57" s="87"/>
      <c r="J57" s="87"/>
    </row>
    <row r="58" spans="2:10" s="14" customFormat="1" ht="16.55" customHeight="1" x14ac:dyDescent="0.25"/>
    <row r="59" spans="2:10" s="14" customFormat="1" ht="16.55" customHeight="1" x14ac:dyDescent="0.25"/>
    <row r="60" spans="2:10" s="14" customFormat="1" ht="16.55" customHeight="1" x14ac:dyDescent="0.25"/>
    <row r="61" spans="2:10" s="14" customFormat="1" ht="16.55" customHeight="1" x14ac:dyDescent="0.25"/>
    <row r="62" spans="2:10" s="14" customFormat="1" ht="16.55" customHeight="1" x14ac:dyDescent="0.25"/>
    <row r="63" spans="2:10" s="14" customFormat="1" ht="16.55" customHeight="1" x14ac:dyDescent="0.25"/>
    <row r="64" spans="2:10" s="14" customFormat="1" ht="16.55"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D71+D72</f>
        <v>0</v>
      </c>
      <c r="E70" s="310">
        <f>E71+E72</f>
        <v>0</v>
      </c>
      <c r="F70" s="310">
        <f>F71+F72</f>
        <v>0</v>
      </c>
      <c r="G70" s="310">
        <f>G71+G72</f>
        <v>0</v>
      </c>
      <c r="H70" s="238" t="s">
        <v>642</v>
      </c>
      <c r="I70" s="310">
        <f>I71+I72</f>
        <v>0</v>
      </c>
    </row>
    <row r="71" spans="2:9" s="110" customFormat="1" ht="20.149999999999999" customHeight="1" x14ac:dyDescent="0.25">
      <c r="B71" s="117" t="s">
        <v>1321</v>
      </c>
      <c r="C71" s="328"/>
      <c r="D71" s="328"/>
      <c r="E71" s="328"/>
      <c r="F71" s="328"/>
      <c r="G71" s="328"/>
      <c r="H71" s="272" t="s">
        <v>642</v>
      </c>
      <c r="I71" s="311">
        <f>SUM(C71:G71)</f>
        <v>0</v>
      </c>
    </row>
    <row r="72" spans="2:9" s="110" customFormat="1" ht="20.149999999999999" customHeight="1" x14ac:dyDescent="0.25">
      <c r="B72" s="118" t="s">
        <v>1326</v>
      </c>
      <c r="C72" s="299"/>
      <c r="D72" s="299"/>
      <c r="E72" s="299"/>
      <c r="F72" s="299"/>
      <c r="G72" s="299"/>
      <c r="H72" s="274" t="s">
        <v>642</v>
      </c>
      <c r="I72" s="312">
        <f>SUM(C72:G72)</f>
        <v>0</v>
      </c>
    </row>
    <row r="73" spans="2:9" s="110" customFormat="1" ht="20.149999999999999" customHeight="1" x14ac:dyDescent="0.25">
      <c r="B73" s="119" t="s">
        <v>1327</v>
      </c>
      <c r="C73" s="273"/>
      <c r="D73" s="273"/>
      <c r="E73" s="273"/>
      <c r="F73" s="273"/>
      <c r="G73" s="302"/>
      <c r="H73" s="272"/>
      <c r="I73" s="311">
        <f>SUM(C73:H73)</f>
        <v>0</v>
      </c>
    </row>
    <row r="74" spans="2:9" s="110" customFormat="1" ht="20.149999999999999" customHeight="1" x14ac:dyDescent="0.25">
      <c r="B74" s="50" t="s">
        <v>1328</v>
      </c>
      <c r="C74" s="295"/>
      <c r="D74" s="273"/>
      <c r="E74" s="302"/>
      <c r="F74" s="272"/>
      <c r="G74" s="272"/>
      <c r="H74" s="272"/>
      <c r="I74" s="311">
        <f>SUM(C74:H74)</f>
        <v>0</v>
      </c>
    </row>
    <row r="75" spans="2:9" s="110" customFormat="1" ht="20.149999999999999" customHeight="1" x14ac:dyDescent="0.25">
      <c r="B75" s="119" t="s">
        <v>1329</v>
      </c>
      <c r="C75" s="311">
        <f t="shared" ref="C75:I75" si="0">C76+C77</f>
        <v>0</v>
      </c>
      <c r="D75" s="311">
        <f t="shared" si="0"/>
        <v>0</v>
      </c>
      <c r="E75" s="311">
        <f t="shared" si="0"/>
        <v>0</v>
      </c>
      <c r="F75" s="311">
        <f t="shared" si="0"/>
        <v>0</v>
      </c>
      <c r="G75" s="311">
        <f t="shared" si="0"/>
        <v>0</v>
      </c>
      <c r="H75" s="311">
        <f t="shared" si="0"/>
        <v>0</v>
      </c>
      <c r="I75" s="311">
        <f t="shared" si="0"/>
        <v>0</v>
      </c>
    </row>
    <row r="76" spans="2:9" s="110" customFormat="1" ht="20.149999999999999" customHeight="1" x14ac:dyDescent="0.25">
      <c r="B76" s="120" t="s">
        <v>1321</v>
      </c>
      <c r="C76" s="328"/>
      <c r="D76" s="328"/>
      <c r="E76" s="328"/>
      <c r="F76" s="328"/>
      <c r="G76" s="328"/>
      <c r="H76" s="328"/>
      <c r="I76" s="311">
        <f>SUM(C76:H76)</f>
        <v>0</v>
      </c>
    </row>
    <row r="77" spans="2:9" s="110" customFormat="1" ht="20.149999999999999" customHeight="1" x14ac:dyDescent="0.25">
      <c r="B77" s="121" t="s">
        <v>1330</v>
      </c>
      <c r="C77" s="299"/>
      <c r="D77" s="299"/>
      <c r="E77" s="299"/>
      <c r="F77" s="299"/>
      <c r="G77" s="299"/>
      <c r="H77" s="299"/>
      <c r="I77" s="312">
        <f>SUM(C77:H77)</f>
        <v>0</v>
      </c>
    </row>
    <row r="78" spans="2:9" s="110" customFormat="1" ht="20.149999999999999" customHeight="1" x14ac:dyDescent="0.25">
      <c r="B78" s="60" t="s">
        <v>1331</v>
      </c>
      <c r="C78" s="269">
        <f t="shared" ref="C78:H78" si="1">C73-C74+C75</f>
        <v>0</v>
      </c>
      <c r="D78" s="269">
        <f t="shared" si="1"/>
        <v>0</v>
      </c>
      <c r="E78" s="269">
        <f t="shared" si="1"/>
        <v>0</v>
      </c>
      <c r="F78" s="269">
        <f t="shared" si="1"/>
        <v>0</v>
      </c>
      <c r="G78" s="269">
        <f t="shared" si="1"/>
        <v>0</v>
      </c>
      <c r="H78" s="269">
        <f t="shared" si="1"/>
        <v>0</v>
      </c>
      <c r="I78" s="269">
        <f>SUM(C78:H78)</f>
        <v>0</v>
      </c>
    </row>
    <row r="79" spans="2:9" ht="20.149999999999999" customHeight="1" x14ac:dyDescent="0.25">
      <c r="B79" s="72" t="s">
        <v>1332</v>
      </c>
      <c r="C79" s="251"/>
      <c r="D79" s="272"/>
      <c r="E79" s="272"/>
      <c r="F79" s="272"/>
      <c r="G79" s="272"/>
      <c r="H79" s="469" t="s">
        <v>642</v>
      </c>
      <c r="I79" s="470">
        <f>G79</f>
        <v>0</v>
      </c>
    </row>
    <row r="80" spans="2:9" ht="20.149999999999999" customHeight="1" x14ac:dyDescent="0.25">
      <c r="B80" s="50" t="s">
        <v>676</v>
      </c>
      <c r="C80" s="471"/>
      <c r="D80" s="273"/>
      <c r="E80" s="302"/>
      <c r="F80" s="272"/>
      <c r="G80" s="272"/>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90:I90"/>
    <mergeCell ref="G41:G42"/>
    <mergeCell ref="H41:H42"/>
    <mergeCell ref="B50:F50"/>
    <mergeCell ref="B67:I67"/>
    <mergeCell ref="C41:C42"/>
    <mergeCell ref="D41:D42"/>
    <mergeCell ref="E41:E42"/>
    <mergeCell ref="F41:F42"/>
    <mergeCell ref="B37:I37"/>
    <mergeCell ref="B39:H39"/>
    <mergeCell ref="B4:I4"/>
    <mergeCell ref="B5:I5"/>
    <mergeCell ref="B15:I15"/>
    <mergeCell ref="B17:I17"/>
    <mergeCell ref="B35:I35"/>
    <mergeCell ref="B36:I36"/>
  </mergeCells>
  <phoneticPr fontId="14"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G98"/>
  <sheetViews>
    <sheetView showGridLines="0" workbookViewId="0">
      <selection sqref="A1:H1"/>
    </sheetView>
  </sheetViews>
  <sheetFormatPr baseColWidth="10" defaultColWidth="10.26953125" defaultRowHeight="13.45" x14ac:dyDescent="0.3"/>
  <cols>
    <col min="1" max="1" width="7.26953125" style="1" customWidth="1"/>
    <col min="2" max="2" width="44.7265625" style="1" customWidth="1"/>
    <col min="3" max="6" width="10.26953125" style="1" customWidth="1"/>
    <col min="7" max="7" width="12.54296875" style="1" customWidth="1"/>
    <col min="8" max="16384" width="10.26953125" style="1"/>
  </cols>
  <sheetData>
    <row r="1" spans="1:7" ht="21.8" customHeight="1" x14ac:dyDescent="0.3">
      <c r="A1" s="3" t="s">
        <v>1614</v>
      </c>
      <c r="B1" s="3" t="str">
        <f>'D04'!B1</f>
        <v xml:space="preserve"> ………………… </v>
      </c>
    </row>
    <row r="2" spans="1:7" x14ac:dyDescent="0.3">
      <c r="A2" s="3"/>
      <c r="B2" s="3"/>
    </row>
    <row r="3" spans="1:7" x14ac:dyDescent="0.3">
      <c r="A3" s="1121" t="s">
        <v>1608</v>
      </c>
      <c r="B3" s="1121"/>
      <c r="C3" s="1121"/>
      <c r="D3" s="1121"/>
      <c r="E3" s="1121"/>
      <c r="F3" s="1121"/>
      <c r="G3" s="1121"/>
    </row>
    <row r="4" spans="1:7" x14ac:dyDescent="0.3">
      <c r="A4" s="1121" t="s">
        <v>1609</v>
      </c>
      <c r="B4" s="1121"/>
      <c r="C4" s="1121"/>
      <c r="D4" s="1121"/>
      <c r="E4" s="1121"/>
      <c r="F4" s="1121"/>
      <c r="G4" s="1121"/>
    </row>
    <row r="5" spans="1:7" x14ac:dyDescent="0.3">
      <c r="A5" s="1121" t="s">
        <v>1610</v>
      </c>
      <c r="B5" s="1121"/>
      <c r="C5" s="1121"/>
      <c r="D5" s="1121"/>
      <c r="E5" s="1121"/>
      <c r="F5" s="1121"/>
      <c r="G5" s="1121"/>
    </row>
    <row r="6" spans="1:7" s="14" customFormat="1" ht="24.75" customHeight="1" x14ac:dyDescent="0.25">
      <c r="A6" s="1126" t="s">
        <v>1611</v>
      </c>
      <c r="B6" s="1126"/>
      <c r="C6" s="1126"/>
      <c r="D6" s="1126"/>
      <c r="E6" s="1126"/>
      <c r="F6" s="1126"/>
      <c r="G6" s="1126"/>
    </row>
    <row r="7" spans="1:7" ht="16.55" customHeight="1" x14ac:dyDescent="0.3">
      <c r="A7" s="1124" t="s">
        <v>852</v>
      </c>
      <c r="B7" s="1124" t="s">
        <v>853</v>
      </c>
      <c r="C7" s="1125" t="s">
        <v>854</v>
      </c>
      <c r="D7" s="1124"/>
      <c r="E7" s="1124" t="s">
        <v>855</v>
      </c>
      <c r="F7" s="1124"/>
      <c r="G7" s="1124" t="s">
        <v>1612</v>
      </c>
    </row>
    <row r="8" spans="1:7" ht="16.55" customHeight="1" x14ac:dyDescent="0.3">
      <c r="A8" s="1124"/>
      <c r="B8" s="1124"/>
      <c r="C8" s="12" t="s">
        <v>857</v>
      </c>
      <c r="D8" s="17" t="s">
        <v>858</v>
      </c>
      <c r="E8" s="17" t="s">
        <v>857</v>
      </c>
      <c r="F8" s="17" t="s">
        <v>858</v>
      </c>
      <c r="G8" s="1124"/>
    </row>
    <row r="9" spans="1:7" s="14" customFormat="1" ht="20.149999999999999" customHeight="1" x14ac:dyDescent="0.25">
      <c r="A9" s="31" t="s">
        <v>859</v>
      </c>
      <c r="B9" s="32" t="s">
        <v>860</v>
      </c>
      <c r="C9" s="433">
        <f>C10+C14+C18+C22+C25+C35</f>
        <v>0</v>
      </c>
      <c r="D9" s="433">
        <f>D10+D14+D18+D22+D25+D35</f>
        <v>0</v>
      </c>
      <c r="E9" s="433">
        <f>E10+E14+E18+E22+E25+E35</f>
        <v>0</v>
      </c>
      <c r="F9" s="433">
        <f>F10+F14+F18+F22+F25+F35</f>
        <v>0</v>
      </c>
      <c r="G9" s="433">
        <f>G10+G14+G18+G22+G25+G35</f>
        <v>0</v>
      </c>
    </row>
    <row r="10" spans="1:7" s="14" customFormat="1" ht="20.149999999999999" customHeight="1" x14ac:dyDescent="0.25">
      <c r="A10" s="33">
        <v>11</v>
      </c>
      <c r="B10" s="34" t="s">
        <v>862</v>
      </c>
      <c r="C10" s="433">
        <f>SUM(C11:C13)</f>
        <v>0</v>
      </c>
      <c r="D10" s="433">
        <f>SUM(D11:D13)</f>
        <v>0</v>
      </c>
      <c r="E10" s="433">
        <f>SUM(E11:E13)</f>
        <v>0</v>
      </c>
      <c r="F10" s="433">
        <f>SUM(F11:F13)</f>
        <v>0</v>
      </c>
      <c r="G10" s="433">
        <f>SUM(G11:G13)</f>
        <v>0</v>
      </c>
    </row>
    <row r="11" spans="1:7" s="14" customFormat="1" ht="20.149999999999999" customHeight="1" x14ac:dyDescent="0.25">
      <c r="A11" s="35">
        <v>1110</v>
      </c>
      <c r="B11" s="37" t="s">
        <v>863</v>
      </c>
      <c r="C11" s="434"/>
      <c r="D11" s="434"/>
      <c r="E11" s="434"/>
      <c r="F11" s="434"/>
      <c r="G11" s="264">
        <f>C11-D11+E11-F11</f>
        <v>0</v>
      </c>
    </row>
    <row r="12" spans="1:7" s="14" customFormat="1" ht="20.149999999999999" customHeight="1" x14ac:dyDescent="0.25">
      <c r="A12" s="35">
        <v>1120</v>
      </c>
      <c r="B12" s="37" t="s">
        <v>864</v>
      </c>
      <c r="C12" s="434"/>
      <c r="D12" s="434"/>
      <c r="E12" s="434"/>
      <c r="F12" s="434"/>
      <c r="G12" s="264">
        <f>C12-D12+E12-F12</f>
        <v>0</v>
      </c>
    </row>
    <row r="13" spans="1:7" s="14" customFormat="1" ht="20.149999999999999" customHeight="1" x14ac:dyDescent="0.25">
      <c r="A13" s="35">
        <v>1130</v>
      </c>
      <c r="B13" s="37" t="s">
        <v>865</v>
      </c>
      <c r="C13" s="434"/>
      <c r="D13" s="434"/>
      <c r="E13" s="434"/>
      <c r="F13" s="434"/>
      <c r="G13" s="264">
        <f>C13-D13+E13-F13</f>
        <v>0</v>
      </c>
    </row>
    <row r="14" spans="1:7" s="14" customFormat="1" ht="20.149999999999999" customHeight="1" x14ac:dyDescent="0.25">
      <c r="A14" s="33">
        <v>12</v>
      </c>
      <c r="B14" s="34" t="s">
        <v>867</v>
      </c>
      <c r="C14" s="433">
        <f>SUM(C15:C17)</f>
        <v>0</v>
      </c>
      <c r="D14" s="433">
        <f>SUM(D15:D17)</f>
        <v>0</v>
      </c>
      <c r="E14" s="433">
        <f>SUM(E15:E17)</f>
        <v>0</v>
      </c>
      <c r="F14" s="433">
        <f>SUM(F15:F17)</f>
        <v>0</v>
      </c>
      <c r="G14" s="433">
        <f>SUM(G15:G17)</f>
        <v>0</v>
      </c>
    </row>
    <row r="15" spans="1:7" s="14" customFormat="1" ht="20.149999999999999" customHeight="1" x14ac:dyDescent="0.25">
      <c r="A15" s="35">
        <v>1210</v>
      </c>
      <c r="B15" s="37" t="s">
        <v>863</v>
      </c>
      <c r="C15" s="434"/>
      <c r="D15" s="434"/>
      <c r="E15" s="434"/>
      <c r="F15" s="434"/>
      <c r="G15" s="264">
        <f>C15-D15+E15-F15</f>
        <v>0</v>
      </c>
    </row>
    <row r="16" spans="1:7" s="14" customFormat="1" ht="20.149999999999999" customHeight="1" x14ac:dyDescent="0.25">
      <c r="A16" s="35">
        <v>1220</v>
      </c>
      <c r="B16" s="37" t="s">
        <v>864</v>
      </c>
      <c r="C16" s="434"/>
      <c r="D16" s="434"/>
      <c r="E16" s="434"/>
      <c r="F16" s="434"/>
      <c r="G16" s="264">
        <f>C16-D16+E16-F16</f>
        <v>0</v>
      </c>
    </row>
    <row r="17" spans="1:7" s="14" customFormat="1" ht="20.149999999999999" customHeight="1" x14ac:dyDescent="0.25">
      <c r="A17" s="35">
        <v>1230</v>
      </c>
      <c r="B17" s="37" t="s">
        <v>865</v>
      </c>
      <c r="C17" s="434"/>
      <c r="D17" s="434"/>
      <c r="E17" s="434"/>
      <c r="F17" s="434"/>
      <c r="G17" s="264">
        <f>C17-D17+E17-F17</f>
        <v>0</v>
      </c>
    </row>
    <row r="18" spans="1:7" s="14" customFormat="1" ht="20.149999999999999" customHeight="1" x14ac:dyDescent="0.25">
      <c r="A18" s="33">
        <v>13</v>
      </c>
      <c r="B18" s="34" t="s">
        <v>868</v>
      </c>
      <c r="C18" s="433">
        <f>SUM(C19:C21)</f>
        <v>0</v>
      </c>
      <c r="D18" s="433">
        <f>SUM(D19:D21)</f>
        <v>0</v>
      </c>
      <c r="E18" s="433">
        <f>SUM(E19:E21)</f>
        <v>0</v>
      </c>
      <c r="F18" s="433">
        <f>SUM(F19:F21)</f>
        <v>0</v>
      </c>
      <c r="G18" s="433">
        <f>SUM(G19:G21)</f>
        <v>0</v>
      </c>
    </row>
    <row r="19" spans="1:7" s="14" customFormat="1" ht="20.149999999999999" customHeight="1" x14ac:dyDescent="0.25">
      <c r="A19" s="35">
        <v>1310</v>
      </c>
      <c r="B19" s="37" t="s">
        <v>863</v>
      </c>
      <c r="C19" s="434"/>
      <c r="D19" s="434"/>
      <c r="E19" s="434"/>
      <c r="F19" s="434"/>
      <c r="G19" s="264">
        <f>C19-D19+E19-F19</f>
        <v>0</v>
      </c>
    </row>
    <row r="20" spans="1:7" s="14" customFormat="1" ht="20.149999999999999" customHeight="1" x14ac:dyDescent="0.25">
      <c r="A20" s="35">
        <v>1320</v>
      </c>
      <c r="B20" s="37" t="s">
        <v>869</v>
      </c>
      <c r="C20" s="434"/>
      <c r="D20" s="434"/>
      <c r="E20" s="434"/>
      <c r="F20" s="434"/>
      <c r="G20" s="264">
        <f>C20-D20+E20-F20</f>
        <v>0</v>
      </c>
    </row>
    <row r="21" spans="1:7" s="14" customFormat="1" ht="20.149999999999999" customHeight="1" x14ac:dyDescent="0.25">
      <c r="A21" s="35">
        <v>1330</v>
      </c>
      <c r="B21" s="37" t="s">
        <v>865</v>
      </c>
      <c r="C21" s="434"/>
      <c r="D21" s="434"/>
      <c r="E21" s="434"/>
      <c r="F21" s="434"/>
      <c r="G21" s="264">
        <f>C21-D21+E21-F21</f>
        <v>0</v>
      </c>
    </row>
    <row r="22" spans="1:7" s="14" customFormat="1" ht="20.149999999999999" customHeight="1" x14ac:dyDescent="0.25">
      <c r="A22" s="33">
        <v>14</v>
      </c>
      <c r="B22" s="34" t="s">
        <v>870</v>
      </c>
      <c r="C22" s="433">
        <f>SUM(C23:C24)</f>
        <v>0</v>
      </c>
      <c r="D22" s="433">
        <f>SUM(D23:D24)</f>
        <v>0</v>
      </c>
      <c r="E22" s="433">
        <f>SUM(E23:E24)</f>
        <v>0</v>
      </c>
      <c r="F22" s="433">
        <f>SUM(F23:F24)</f>
        <v>0</v>
      </c>
      <c r="G22" s="433">
        <f>SUM(G23:G24)</f>
        <v>0</v>
      </c>
    </row>
    <row r="23" spans="1:7" s="14" customFormat="1" ht="20.149999999999999" customHeight="1" x14ac:dyDescent="0.25">
      <c r="A23" s="35">
        <v>1410</v>
      </c>
      <c r="B23" s="37" t="s">
        <v>871</v>
      </c>
      <c r="C23" s="434"/>
      <c r="D23" s="434"/>
      <c r="E23" s="434"/>
      <c r="F23" s="434"/>
      <c r="G23" s="264">
        <f>C23-D23+E23-F23</f>
        <v>0</v>
      </c>
    </row>
    <row r="24" spans="1:7" s="14" customFormat="1" ht="20.149999999999999" customHeight="1" x14ac:dyDescent="0.25">
      <c r="A24" s="35">
        <v>1420</v>
      </c>
      <c r="B24" s="37" t="s">
        <v>872</v>
      </c>
      <c r="C24" s="434"/>
      <c r="D24" s="434"/>
      <c r="E24" s="434"/>
      <c r="F24" s="434"/>
      <c r="G24" s="264">
        <f>C24-D24+E24-F24</f>
        <v>0</v>
      </c>
    </row>
    <row r="25" spans="1:7" s="14" customFormat="1" ht="20.149999999999999" customHeight="1" x14ac:dyDescent="0.25">
      <c r="A25" s="33">
        <v>15</v>
      </c>
      <c r="B25" s="34" t="s">
        <v>873</v>
      </c>
      <c r="C25" s="433">
        <f>SUM(C26:C34)</f>
        <v>0</v>
      </c>
      <c r="D25" s="433">
        <f>SUM(D26:D34)</f>
        <v>0</v>
      </c>
      <c r="E25" s="433">
        <f>SUM(E26:E34)</f>
        <v>0</v>
      </c>
      <c r="F25" s="433">
        <f>SUM(F26:F34)</f>
        <v>0</v>
      </c>
      <c r="G25" s="433">
        <f>SUM(G26:G34)</f>
        <v>0</v>
      </c>
    </row>
    <row r="26" spans="1:7" s="14" customFormat="1" ht="20.149999999999999" customHeight="1" x14ac:dyDescent="0.25">
      <c r="A26" s="35">
        <v>1510</v>
      </c>
      <c r="B26" s="37" t="s">
        <v>874</v>
      </c>
      <c r="C26" s="434"/>
      <c r="D26" s="434"/>
      <c r="E26" s="434"/>
      <c r="F26" s="434"/>
      <c r="G26" s="264">
        <f>C26-D26+E26-F26</f>
        <v>0</v>
      </c>
    </row>
    <row r="27" spans="1:7" s="14" customFormat="1" ht="20.149999999999999" customHeight="1" x14ac:dyDescent="0.25">
      <c r="A27" s="35">
        <v>1520</v>
      </c>
      <c r="B27" s="37" t="s">
        <v>875</v>
      </c>
      <c r="C27" s="434"/>
      <c r="D27" s="434"/>
      <c r="E27" s="434"/>
      <c r="F27" s="434"/>
      <c r="G27" s="264">
        <f t="shared" ref="G27:G34" si="0">C27-D27+E27-F27</f>
        <v>0</v>
      </c>
    </row>
    <row r="28" spans="1:7" s="14" customFormat="1" ht="20.149999999999999" customHeight="1" x14ac:dyDescent="0.25">
      <c r="A28" s="35">
        <v>1530</v>
      </c>
      <c r="B28" s="37" t="s">
        <v>876</v>
      </c>
      <c r="C28" s="434"/>
      <c r="D28" s="434"/>
      <c r="E28" s="434"/>
      <c r="F28" s="434"/>
      <c r="G28" s="264">
        <f t="shared" si="0"/>
        <v>0</v>
      </c>
    </row>
    <row r="29" spans="1:7" s="14" customFormat="1" ht="20.149999999999999" customHeight="1" x14ac:dyDescent="0.25">
      <c r="A29" s="35">
        <v>1540</v>
      </c>
      <c r="B29" s="37" t="s">
        <v>867</v>
      </c>
      <c r="C29" s="434"/>
      <c r="D29" s="434"/>
      <c r="E29" s="434"/>
      <c r="F29" s="434"/>
      <c r="G29" s="264">
        <f t="shared" si="0"/>
        <v>0</v>
      </c>
    </row>
    <row r="30" spans="1:7" s="14" customFormat="1" ht="20.149999999999999" customHeight="1" x14ac:dyDescent="0.25">
      <c r="A30" s="35">
        <v>1550</v>
      </c>
      <c r="B30" s="37" t="s">
        <v>877</v>
      </c>
      <c r="C30" s="434"/>
      <c r="D30" s="434"/>
      <c r="E30" s="434"/>
      <c r="F30" s="434"/>
      <c r="G30" s="264">
        <f t="shared" si="0"/>
        <v>0</v>
      </c>
    </row>
    <row r="31" spans="1:7" s="14" customFormat="1" ht="20.149999999999999" customHeight="1" x14ac:dyDescent="0.25">
      <c r="A31" s="35">
        <v>1560</v>
      </c>
      <c r="B31" s="37" t="s">
        <v>878</v>
      </c>
      <c r="C31" s="434"/>
      <c r="D31" s="434"/>
      <c r="E31" s="434"/>
      <c r="F31" s="434"/>
      <c r="G31" s="264">
        <f t="shared" si="0"/>
        <v>0</v>
      </c>
    </row>
    <row r="32" spans="1:7" s="14" customFormat="1" ht="20.149999999999999" customHeight="1" x14ac:dyDescent="0.25">
      <c r="A32" s="35">
        <v>1570</v>
      </c>
      <c r="B32" s="37" t="s">
        <v>879</v>
      </c>
      <c r="C32" s="434"/>
      <c r="D32" s="434"/>
      <c r="E32" s="434"/>
      <c r="F32" s="434"/>
      <c r="G32" s="264">
        <f t="shared" si="0"/>
        <v>0</v>
      </c>
    </row>
    <row r="33" spans="1:7" s="14" customFormat="1" ht="20.149999999999999" customHeight="1" x14ac:dyDescent="0.25">
      <c r="A33" s="35">
        <v>1580</v>
      </c>
      <c r="B33" s="37" t="s">
        <v>880</v>
      </c>
      <c r="C33" s="434"/>
      <c r="D33" s="434"/>
      <c r="E33" s="434"/>
      <c r="F33" s="434"/>
      <c r="G33" s="264">
        <f t="shared" si="0"/>
        <v>0</v>
      </c>
    </row>
    <row r="34" spans="1:7" s="14" customFormat="1" ht="20.149999999999999" customHeight="1" x14ac:dyDescent="0.25">
      <c r="A34" s="35">
        <v>1590</v>
      </c>
      <c r="B34" s="37" t="s">
        <v>881</v>
      </c>
      <c r="C34" s="434"/>
      <c r="D34" s="434"/>
      <c r="E34" s="434"/>
      <c r="F34" s="434"/>
      <c r="G34" s="264">
        <f t="shared" si="0"/>
        <v>0</v>
      </c>
    </row>
    <row r="35" spans="1:7" s="14" customFormat="1" ht="20.149999999999999" customHeight="1" x14ac:dyDescent="0.25">
      <c r="A35" s="33">
        <v>18</v>
      </c>
      <c r="B35" s="34" t="s">
        <v>882</v>
      </c>
      <c r="C35" s="433">
        <f>SUM(C36:C38)</f>
        <v>0</v>
      </c>
      <c r="D35" s="433">
        <f>SUM(D36:D38)</f>
        <v>0</v>
      </c>
      <c r="E35" s="433">
        <f>SUM(E36:E38)</f>
        <v>0</v>
      </c>
      <c r="F35" s="433">
        <f>SUM(F36:F38)</f>
        <v>0</v>
      </c>
      <c r="G35" s="433">
        <f>SUM(G36:G38)</f>
        <v>0</v>
      </c>
    </row>
    <row r="36" spans="1:7" s="14" customFormat="1" ht="20.149999999999999" customHeight="1" x14ac:dyDescent="0.25">
      <c r="A36" s="35">
        <v>1810</v>
      </c>
      <c r="B36" s="37" t="s">
        <v>883</v>
      </c>
      <c r="C36" s="321"/>
      <c r="D36" s="321"/>
      <c r="E36" s="321"/>
      <c r="F36" s="321"/>
      <c r="G36" s="264">
        <f>C36-D36+E36-F36</f>
        <v>0</v>
      </c>
    </row>
    <row r="37" spans="1:7" s="14" customFormat="1" ht="27.8" customHeight="1" x14ac:dyDescent="0.25">
      <c r="A37" s="39">
        <v>1820</v>
      </c>
      <c r="B37" s="6" t="s">
        <v>1613</v>
      </c>
      <c r="C37" s="435"/>
      <c r="D37" s="435"/>
      <c r="E37" s="435"/>
      <c r="F37" s="435"/>
      <c r="G37" s="264">
        <f>C37-D37+E37-F37</f>
        <v>0</v>
      </c>
    </row>
    <row r="38" spans="1:7" ht="20.149999999999999" customHeight="1" x14ac:dyDescent="0.3">
      <c r="A38" s="36">
        <v>1880</v>
      </c>
      <c r="B38" s="16" t="s">
        <v>884</v>
      </c>
      <c r="C38" s="436"/>
      <c r="D38" s="436"/>
      <c r="E38" s="436"/>
      <c r="F38" s="436"/>
      <c r="G38" s="265">
        <f>C38-D38+E38-F38</f>
        <v>0</v>
      </c>
    </row>
    <row r="39" spans="1:7" ht="15.05" customHeight="1" x14ac:dyDescent="0.3">
      <c r="C39" s="437"/>
      <c r="D39" s="437"/>
      <c r="E39" s="437"/>
      <c r="F39" s="437"/>
      <c r="G39" s="437"/>
    </row>
    <row r="40" spans="1:7" ht="11.95" customHeight="1" x14ac:dyDescent="0.3">
      <c r="C40" s="437"/>
      <c r="D40" s="437"/>
      <c r="E40" s="437"/>
      <c r="F40" s="437"/>
      <c r="G40" s="437"/>
    </row>
    <row r="41" spans="1:7" x14ac:dyDescent="0.3">
      <c r="C41" s="437"/>
      <c r="D41" s="437"/>
      <c r="E41" s="437"/>
      <c r="F41" s="437"/>
      <c r="G41" s="437"/>
    </row>
    <row r="42" spans="1:7" ht="11.3" customHeight="1" x14ac:dyDescent="0.3">
      <c r="C42" s="437"/>
      <c r="D42" s="437"/>
      <c r="E42" s="437"/>
      <c r="F42" s="437"/>
      <c r="G42" s="437"/>
    </row>
    <row r="43" spans="1:7" ht="12.8" customHeight="1" x14ac:dyDescent="0.3">
      <c r="C43" s="437"/>
      <c r="D43" s="437"/>
      <c r="E43" s="437"/>
      <c r="F43" s="437"/>
      <c r="G43" s="437"/>
    </row>
    <row r="44" spans="1:7" ht="77.25" customHeight="1" x14ac:dyDescent="0.3">
      <c r="C44" s="437"/>
      <c r="D44" s="437"/>
      <c r="E44" s="437"/>
      <c r="F44" s="437"/>
      <c r="G44" s="437"/>
    </row>
    <row r="45" spans="1:7" ht="13.6" customHeight="1" x14ac:dyDescent="0.3">
      <c r="A45" s="1124" t="s">
        <v>852</v>
      </c>
      <c r="B45" s="1124" t="s">
        <v>853</v>
      </c>
      <c r="C45" s="1129" t="s">
        <v>854</v>
      </c>
      <c r="D45" s="1130"/>
      <c r="E45" s="1131" t="s">
        <v>855</v>
      </c>
      <c r="F45" s="1131"/>
      <c r="G45" s="1127" t="s">
        <v>1612</v>
      </c>
    </row>
    <row r="46" spans="1:7" x14ac:dyDescent="0.3">
      <c r="A46" s="1124"/>
      <c r="B46" s="1124"/>
      <c r="C46" s="318" t="s">
        <v>857</v>
      </c>
      <c r="D46" s="318" t="s">
        <v>858</v>
      </c>
      <c r="E46" s="318" t="s">
        <v>857</v>
      </c>
      <c r="F46" s="318" t="s">
        <v>858</v>
      </c>
      <c r="G46" s="1128"/>
    </row>
    <row r="47" spans="1:7" ht="15.6" customHeight="1" x14ac:dyDescent="0.3">
      <c r="A47" s="31" t="s">
        <v>885</v>
      </c>
      <c r="B47" s="32" t="s">
        <v>886</v>
      </c>
      <c r="C47" s="433">
        <f>C48+C53+C54+C63+C67+C71+C78+C83+C91</f>
        <v>0</v>
      </c>
      <c r="D47" s="433">
        <f>D48+D53+D54+D63+D67+D71+D78+D83+D91</f>
        <v>0</v>
      </c>
      <c r="E47" s="433">
        <f>E48+E53+E54+E63+E67+E71+E78+E83+E91</f>
        <v>0</v>
      </c>
      <c r="F47" s="433">
        <f>F48+F53+F54+F63+F67+F71+F78+F83+F91</f>
        <v>0</v>
      </c>
      <c r="G47" s="433">
        <f>G48+G53+G54+G63+G67+G71+G78+G83+G91</f>
        <v>0</v>
      </c>
    </row>
    <row r="48" spans="1:7" ht="15.6" customHeight="1" x14ac:dyDescent="0.3">
      <c r="A48" s="33">
        <v>21</v>
      </c>
      <c r="B48" s="34" t="s">
        <v>888</v>
      </c>
      <c r="C48" s="433">
        <f>SUM(C49:C52)</f>
        <v>0</v>
      </c>
      <c r="D48" s="433">
        <f>SUM(D49:D52)</f>
        <v>0</v>
      </c>
      <c r="E48" s="433">
        <f>SUM(E49:E52)</f>
        <v>0</v>
      </c>
      <c r="F48" s="433">
        <f>SUM(F49:F52)</f>
        <v>0</v>
      </c>
      <c r="G48" s="433">
        <f>SUM(G49:G52)</f>
        <v>0</v>
      </c>
    </row>
    <row r="49" spans="1:7" ht="15.6" customHeight="1" x14ac:dyDescent="0.3">
      <c r="A49" s="35">
        <v>2110</v>
      </c>
      <c r="B49" s="37" t="s">
        <v>889</v>
      </c>
      <c r="C49" s="434"/>
      <c r="D49" s="434"/>
      <c r="E49" s="434"/>
      <c r="F49" s="434"/>
      <c r="G49" s="264">
        <f>C49-D49+E49-F49</f>
        <v>0</v>
      </c>
    </row>
    <row r="50" spans="1:7" ht="15.6" customHeight="1" x14ac:dyDescent="0.3">
      <c r="A50" s="35">
        <v>2120</v>
      </c>
      <c r="B50" s="37" t="s">
        <v>890</v>
      </c>
      <c r="C50" s="321"/>
      <c r="D50" s="321"/>
      <c r="E50" s="321"/>
      <c r="F50" s="321"/>
      <c r="G50" s="264">
        <f>C50-D50+E50-F50</f>
        <v>0</v>
      </c>
    </row>
    <row r="51" spans="1:7" ht="15.6" customHeight="1" x14ac:dyDescent="0.3">
      <c r="A51" s="35">
        <v>2130</v>
      </c>
      <c r="B51" s="37" t="s">
        <v>891</v>
      </c>
      <c r="C51" s="321"/>
      <c r="D51" s="321"/>
      <c r="E51" s="321"/>
      <c r="F51" s="321"/>
      <c r="G51" s="264">
        <f>C51-D51+E51-F51</f>
        <v>0</v>
      </c>
    </row>
    <row r="52" spans="1:7" ht="15.6" customHeight="1" x14ac:dyDescent="0.3">
      <c r="A52" s="35">
        <v>2140</v>
      </c>
      <c r="B52" s="37" t="s">
        <v>292</v>
      </c>
      <c r="C52" s="321"/>
      <c r="D52" s="321"/>
      <c r="E52" s="321"/>
      <c r="F52" s="321"/>
      <c r="G52" s="264">
        <f>C52-D52+E52-F52</f>
        <v>0</v>
      </c>
    </row>
    <row r="53" spans="1:7" ht="15.6" customHeight="1" x14ac:dyDescent="0.3">
      <c r="A53" s="33">
        <v>2200</v>
      </c>
      <c r="B53" s="34" t="s">
        <v>294</v>
      </c>
      <c r="C53" s="440"/>
      <c r="D53" s="440"/>
      <c r="E53" s="440"/>
      <c r="F53" s="440"/>
      <c r="G53" s="268">
        <f>C53-D53+E53-F53</f>
        <v>0</v>
      </c>
    </row>
    <row r="54" spans="1:7" ht="15.6" customHeight="1" x14ac:dyDescent="0.3">
      <c r="A54" s="33">
        <v>23</v>
      </c>
      <c r="B54" s="34" t="s">
        <v>295</v>
      </c>
      <c r="C54" s="433">
        <f>C55+C62</f>
        <v>0</v>
      </c>
      <c r="D54" s="433">
        <f>D55+D62</f>
        <v>0</v>
      </c>
      <c r="E54" s="433">
        <f>E55+E62</f>
        <v>0</v>
      </c>
      <c r="F54" s="433">
        <f>F55+F62</f>
        <v>0</v>
      </c>
      <c r="G54" s="433">
        <f>G55+G62</f>
        <v>0</v>
      </c>
    </row>
    <row r="55" spans="1:7" ht="15.6" customHeight="1" x14ac:dyDescent="0.3">
      <c r="A55" s="33">
        <v>231</v>
      </c>
      <c r="B55" s="34" t="s">
        <v>296</v>
      </c>
      <c r="C55" s="433">
        <f>SUM(C56:C61)</f>
        <v>0</v>
      </c>
      <c r="D55" s="433">
        <f>SUM(D56:D61)</f>
        <v>0</v>
      </c>
      <c r="E55" s="433">
        <f>SUM(E56:E61)</f>
        <v>0</v>
      </c>
      <c r="F55" s="433">
        <f>SUM(F56:F61)</f>
        <v>0</v>
      </c>
      <c r="G55" s="433">
        <f>SUM(G56:G61)</f>
        <v>0</v>
      </c>
    </row>
    <row r="56" spans="1:7" ht="15.6" customHeight="1" x14ac:dyDescent="0.3">
      <c r="A56" s="35">
        <v>2311</v>
      </c>
      <c r="B56" s="37" t="s">
        <v>297</v>
      </c>
      <c r="C56" s="434"/>
      <c r="D56" s="434"/>
      <c r="E56" s="434"/>
      <c r="F56" s="434"/>
      <c r="G56" s="264">
        <f t="shared" ref="G56:G62" si="1">C56-D56+E56-F56</f>
        <v>0</v>
      </c>
    </row>
    <row r="57" spans="1:7" ht="15.6" customHeight="1" x14ac:dyDescent="0.3">
      <c r="A57" s="35">
        <v>2312</v>
      </c>
      <c r="B57" s="37" t="s">
        <v>298</v>
      </c>
      <c r="C57" s="434"/>
      <c r="D57" s="434"/>
      <c r="E57" s="434"/>
      <c r="F57" s="434"/>
      <c r="G57" s="264">
        <f t="shared" si="1"/>
        <v>0</v>
      </c>
    </row>
    <row r="58" spans="1:7" ht="15.6" customHeight="1" x14ac:dyDescent="0.3">
      <c r="A58" s="35">
        <v>2313</v>
      </c>
      <c r="B58" s="37" t="s">
        <v>299</v>
      </c>
      <c r="C58" s="434"/>
      <c r="D58" s="434"/>
      <c r="E58" s="434"/>
      <c r="F58" s="434"/>
      <c r="G58" s="264">
        <f t="shared" si="1"/>
        <v>0</v>
      </c>
    </row>
    <row r="59" spans="1:7" ht="15.6" customHeight="1" x14ac:dyDescent="0.3">
      <c r="A59" s="35">
        <v>2314</v>
      </c>
      <c r="B59" s="37" t="s">
        <v>300</v>
      </c>
      <c r="C59" s="434"/>
      <c r="D59" s="434"/>
      <c r="E59" s="434"/>
      <c r="F59" s="434"/>
      <c r="G59" s="264">
        <f t="shared" si="1"/>
        <v>0</v>
      </c>
    </row>
    <row r="60" spans="1:7" ht="15.6" customHeight="1" x14ac:dyDescent="0.3">
      <c r="A60" s="35">
        <v>2315</v>
      </c>
      <c r="B60" s="37" t="s">
        <v>301</v>
      </c>
      <c r="C60" s="434"/>
      <c r="D60" s="434"/>
      <c r="E60" s="434"/>
      <c r="F60" s="434"/>
      <c r="G60" s="264">
        <f t="shared" si="1"/>
        <v>0</v>
      </c>
    </row>
    <row r="61" spans="1:7" ht="15.6" customHeight="1" x14ac:dyDescent="0.3">
      <c r="A61" s="35">
        <v>2318</v>
      </c>
      <c r="B61" s="37" t="s">
        <v>302</v>
      </c>
      <c r="C61" s="434"/>
      <c r="D61" s="434"/>
      <c r="E61" s="434"/>
      <c r="F61" s="434"/>
      <c r="G61" s="264">
        <f t="shared" si="1"/>
        <v>0</v>
      </c>
    </row>
    <row r="62" spans="1:7" ht="15.6" customHeight="1" x14ac:dyDescent="0.3">
      <c r="A62" s="33">
        <v>2320</v>
      </c>
      <c r="B62" s="34" t="s">
        <v>313</v>
      </c>
      <c r="C62" s="441"/>
      <c r="D62" s="441"/>
      <c r="E62" s="441"/>
      <c r="F62" s="441"/>
      <c r="G62" s="268">
        <f t="shared" si="1"/>
        <v>0</v>
      </c>
    </row>
    <row r="63" spans="1:7" ht="15.6" customHeight="1" x14ac:dyDescent="0.3">
      <c r="A63" s="33">
        <v>2400</v>
      </c>
      <c r="B63" s="34" t="s">
        <v>314</v>
      </c>
      <c r="C63" s="433">
        <f>SUM(C64:C66)</f>
        <v>0</v>
      </c>
      <c r="D63" s="433">
        <f>SUM(D64:D66)</f>
        <v>0</v>
      </c>
      <c r="E63" s="433">
        <f>SUM(E64:E66)</f>
        <v>0</v>
      </c>
      <c r="F63" s="433">
        <f>SUM(F64:F66)</f>
        <v>0</v>
      </c>
      <c r="G63" s="433">
        <f>SUM(G64:G66)</f>
        <v>0</v>
      </c>
    </row>
    <row r="64" spans="1:7" ht="27.8" customHeight="1" x14ac:dyDescent="0.3">
      <c r="A64" s="39">
        <v>2410</v>
      </c>
      <c r="B64" s="6" t="s">
        <v>271</v>
      </c>
      <c r="C64" s="434"/>
      <c r="D64" s="434"/>
      <c r="E64" s="434"/>
      <c r="F64" s="434"/>
      <c r="G64" s="264">
        <f>C64-D64+E64-F64</f>
        <v>0</v>
      </c>
    </row>
    <row r="65" spans="1:7" ht="27.8" customHeight="1" x14ac:dyDescent="0.3">
      <c r="A65" s="39">
        <v>2420</v>
      </c>
      <c r="B65" s="6" t="s">
        <v>272</v>
      </c>
      <c r="C65" s="321"/>
      <c r="D65" s="321"/>
      <c r="E65" s="321"/>
      <c r="F65" s="321"/>
      <c r="G65" s="264">
        <f>C65-D65+E65-F65</f>
        <v>0</v>
      </c>
    </row>
    <row r="66" spans="1:7" ht="15.6" customHeight="1" x14ac:dyDescent="0.3">
      <c r="A66" s="35">
        <v>2480</v>
      </c>
      <c r="B66" s="37" t="s">
        <v>273</v>
      </c>
      <c r="C66" s="321"/>
      <c r="D66" s="321"/>
      <c r="E66" s="321"/>
      <c r="F66" s="321"/>
      <c r="G66" s="264">
        <f>C66-D66+E66-F66</f>
        <v>0</v>
      </c>
    </row>
    <row r="67" spans="1:7" ht="15.6" customHeight="1" x14ac:dyDescent="0.3">
      <c r="A67" s="33">
        <v>2500</v>
      </c>
      <c r="B67" s="34" t="s">
        <v>274</v>
      </c>
      <c r="C67" s="433">
        <f>SUM(C68:C70)</f>
        <v>0</v>
      </c>
      <c r="D67" s="433">
        <f>SUM(D68:D70)</f>
        <v>0</v>
      </c>
      <c r="E67" s="433">
        <f>SUM(E68:E70)</f>
        <v>0</v>
      </c>
      <c r="F67" s="433">
        <f>SUM(F68:F70)</f>
        <v>0</v>
      </c>
      <c r="G67" s="433">
        <f>SUM(G68:G70)</f>
        <v>0</v>
      </c>
    </row>
    <row r="68" spans="1:7" ht="15.6" customHeight="1" x14ac:dyDescent="0.3">
      <c r="A68" s="35">
        <v>2510</v>
      </c>
      <c r="B68" s="37" t="s">
        <v>275</v>
      </c>
      <c r="C68" s="434"/>
      <c r="D68" s="434"/>
      <c r="E68" s="434"/>
      <c r="F68" s="434"/>
      <c r="G68" s="264">
        <f>C68-D68+E68-F68</f>
        <v>0</v>
      </c>
    </row>
    <row r="69" spans="1:7" ht="15.6" customHeight="1" x14ac:dyDescent="0.3">
      <c r="A69" s="35">
        <v>2520</v>
      </c>
      <c r="B69" s="37" t="s">
        <v>276</v>
      </c>
      <c r="C69" s="321"/>
      <c r="D69" s="321"/>
      <c r="E69" s="321"/>
      <c r="F69" s="321"/>
      <c r="G69" s="264">
        <f>C69-D69+E69-F69</f>
        <v>0</v>
      </c>
    </row>
    <row r="70" spans="1:7" ht="15.6" customHeight="1" x14ac:dyDescent="0.3">
      <c r="A70" s="35">
        <v>2530</v>
      </c>
      <c r="B70" s="37" t="s">
        <v>277</v>
      </c>
      <c r="C70" s="321"/>
      <c r="D70" s="321"/>
      <c r="E70" s="321"/>
      <c r="F70" s="321"/>
      <c r="G70" s="264">
        <f>C70-D70+E70-F70</f>
        <v>0</v>
      </c>
    </row>
    <row r="71" spans="1:7" ht="15.6" customHeight="1" x14ac:dyDescent="0.3">
      <c r="A71" s="33">
        <v>2600</v>
      </c>
      <c r="B71" s="34" t="s">
        <v>278</v>
      </c>
      <c r="C71" s="433">
        <f>SUM(C72:C77)</f>
        <v>0</v>
      </c>
      <c r="D71" s="433">
        <f>SUM(D72:D77)</f>
        <v>0</v>
      </c>
      <c r="E71" s="433">
        <f>SUM(E72:E77)</f>
        <v>0</v>
      </c>
      <c r="F71" s="433">
        <f>SUM(F72:F77)</f>
        <v>0</v>
      </c>
      <c r="G71" s="433">
        <f>SUM(G72:G77)</f>
        <v>0</v>
      </c>
    </row>
    <row r="72" spans="1:7" ht="15.6" customHeight="1" x14ac:dyDescent="0.3">
      <c r="A72" s="35">
        <v>2610</v>
      </c>
      <c r="B72" s="37" t="s">
        <v>375</v>
      </c>
      <c r="C72" s="434"/>
      <c r="D72" s="434"/>
      <c r="E72" s="434"/>
      <c r="F72" s="434"/>
      <c r="G72" s="264">
        <f t="shared" ref="G72:G77" si="2">C72-D72+E72-F72</f>
        <v>0</v>
      </c>
    </row>
    <row r="73" spans="1:7" ht="15.6" customHeight="1" x14ac:dyDescent="0.3">
      <c r="A73" s="35">
        <v>2620</v>
      </c>
      <c r="B73" s="37" t="s">
        <v>376</v>
      </c>
      <c r="C73" s="321"/>
      <c r="D73" s="321"/>
      <c r="E73" s="321"/>
      <c r="F73" s="321"/>
      <c r="G73" s="264">
        <f t="shared" si="2"/>
        <v>0</v>
      </c>
    </row>
    <row r="74" spans="1:7" ht="15.6" customHeight="1" x14ac:dyDescent="0.3">
      <c r="A74" s="35">
        <v>2630</v>
      </c>
      <c r="B74" s="37" t="s">
        <v>377</v>
      </c>
      <c r="C74" s="321"/>
      <c r="D74" s="321"/>
      <c r="E74" s="321"/>
      <c r="F74" s="321"/>
      <c r="G74" s="264">
        <f t="shared" si="2"/>
        <v>0</v>
      </c>
    </row>
    <row r="75" spans="1:7" ht="15.6" customHeight="1" x14ac:dyDescent="0.3">
      <c r="A75" s="35">
        <v>2640</v>
      </c>
      <c r="B75" s="37" t="s">
        <v>378</v>
      </c>
      <c r="C75" s="434"/>
      <c r="D75" s="434"/>
      <c r="E75" s="434"/>
      <c r="F75" s="434"/>
      <c r="G75" s="264">
        <f t="shared" si="2"/>
        <v>0</v>
      </c>
    </row>
    <row r="76" spans="1:7" ht="15.6" customHeight="1" x14ac:dyDescent="0.3">
      <c r="A76" s="35">
        <v>2650</v>
      </c>
      <c r="B76" s="37" t="s">
        <v>277</v>
      </c>
      <c r="C76" s="434"/>
      <c r="D76" s="434"/>
      <c r="E76" s="434"/>
      <c r="F76" s="434"/>
      <c r="G76" s="264">
        <f t="shared" si="2"/>
        <v>0</v>
      </c>
    </row>
    <row r="77" spans="1:7" ht="15.6" customHeight="1" x14ac:dyDescent="0.3">
      <c r="A77" s="35">
        <v>2660</v>
      </c>
      <c r="B77" s="37" t="s">
        <v>379</v>
      </c>
      <c r="C77" s="434"/>
      <c r="D77" s="434"/>
      <c r="E77" s="434"/>
      <c r="F77" s="434"/>
      <c r="G77" s="264">
        <f t="shared" si="2"/>
        <v>0</v>
      </c>
    </row>
    <row r="78" spans="1:7" ht="15.6" customHeight="1" x14ac:dyDescent="0.3">
      <c r="A78" s="33">
        <v>27</v>
      </c>
      <c r="B78" s="34" t="s">
        <v>380</v>
      </c>
      <c r="C78" s="433">
        <f>SUM(C79:C82)</f>
        <v>0</v>
      </c>
      <c r="D78" s="433">
        <f>SUM(D79:D82)</f>
        <v>0</v>
      </c>
      <c r="E78" s="433">
        <f>SUM(E79:E82)</f>
        <v>0</v>
      </c>
      <c r="F78" s="433">
        <f>SUM(F79:F82)</f>
        <v>0</v>
      </c>
      <c r="G78" s="433">
        <f>SUM(G79:G82)</f>
        <v>0</v>
      </c>
    </row>
    <row r="79" spans="1:7" ht="15.6" customHeight="1" x14ac:dyDescent="0.3">
      <c r="A79" s="35">
        <v>2710</v>
      </c>
      <c r="B79" s="37" t="s">
        <v>381</v>
      </c>
      <c r="C79" s="434"/>
      <c r="D79" s="434"/>
      <c r="E79" s="434"/>
      <c r="F79" s="434"/>
      <c r="G79" s="264">
        <f>C79-D79+E79-F79</f>
        <v>0</v>
      </c>
    </row>
    <row r="80" spans="1:7" ht="15.6" customHeight="1" x14ac:dyDescent="0.3">
      <c r="A80" s="35">
        <v>2720</v>
      </c>
      <c r="B80" s="37" t="s">
        <v>382</v>
      </c>
      <c r="C80" s="321"/>
      <c r="D80" s="321"/>
      <c r="E80" s="321"/>
      <c r="F80" s="321"/>
      <c r="G80" s="264">
        <f>C80-D80+E80-F80</f>
        <v>0</v>
      </c>
    </row>
    <row r="81" spans="1:7" ht="15.6" customHeight="1" x14ac:dyDescent="0.3">
      <c r="A81" s="35">
        <v>2730</v>
      </c>
      <c r="B81" s="37" t="s">
        <v>383</v>
      </c>
      <c r="C81" s="321"/>
      <c r="D81" s="321"/>
      <c r="E81" s="321"/>
      <c r="F81" s="321"/>
      <c r="G81" s="264">
        <f>C81-D81+E81-F81</f>
        <v>0</v>
      </c>
    </row>
    <row r="82" spans="1:7" ht="15.6" customHeight="1" x14ac:dyDescent="0.3">
      <c r="A82" s="35">
        <v>2740</v>
      </c>
      <c r="B82" s="37" t="s">
        <v>384</v>
      </c>
      <c r="C82" s="434"/>
      <c r="D82" s="434"/>
      <c r="E82" s="434"/>
      <c r="F82" s="434"/>
      <c r="G82" s="264">
        <f>C82-D82+E82-F82</f>
        <v>0</v>
      </c>
    </row>
    <row r="83" spans="1:7" ht="15.6" customHeight="1" x14ac:dyDescent="0.3">
      <c r="A83" s="33">
        <v>28</v>
      </c>
      <c r="B83" s="34" t="s">
        <v>385</v>
      </c>
      <c r="C83" s="433">
        <f>SUM(C84:C90)</f>
        <v>0</v>
      </c>
      <c r="D83" s="433">
        <f>SUM(D84:D90)</f>
        <v>0</v>
      </c>
      <c r="E83" s="433">
        <f>SUM(E84:E90)</f>
        <v>0</v>
      </c>
      <c r="F83" s="433">
        <f>SUM(F84:F90)</f>
        <v>0</v>
      </c>
      <c r="G83" s="433">
        <f>SUM(G84:G90)</f>
        <v>0</v>
      </c>
    </row>
    <row r="84" spans="1:7" ht="15.6" customHeight="1" x14ac:dyDescent="0.3">
      <c r="A84" s="35">
        <v>2810</v>
      </c>
      <c r="B84" s="37" t="s">
        <v>386</v>
      </c>
      <c r="C84" s="434"/>
      <c r="D84" s="434"/>
      <c r="E84" s="434"/>
      <c r="F84" s="434"/>
      <c r="G84" s="264">
        <f>C84-D84+E84-F84</f>
        <v>0</v>
      </c>
    </row>
    <row r="85" spans="1:7" ht="15.6" customHeight="1" x14ac:dyDescent="0.3">
      <c r="A85" s="35">
        <v>2820</v>
      </c>
      <c r="B85" s="37" t="s">
        <v>387</v>
      </c>
      <c r="C85" s="321"/>
      <c r="D85" s="321"/>
      <c r="E85" s="321"/>
      <c r="F85" s="321"/>
      <c r="G85" s="264">
        <f t="shared" ref="G85:G90" si="3">C85-D85+E85-F85</f>
        <v>0</v>
      </c>
    </row>
    <row r="86" spans="1:7" ht="15.6" customHeight="1" x14ac:dyDescent="0.3">
      <c r="A86" s="35">
        <v>2830</v>
      </c>
      <c r="B86" s="37" t="s">
        <v>388</v>
      </c>
      <c r="C86" s="321"/>
      <c r="D86" s="321"/>
      <c r="E86" s="321"/>
      <c r="F86" s="321"/>
      <c r="G86" s="264">
        <f t="shared" si="3"/>
        <v>0</v>
      </c>
    </row>
    <row r="87" spans="1:7" ht="15.6" customHeight="1" x14ac:dyDescent="0.3">
      <c r="A87" s="35">
        <v>2840</v>
      </c>
      <c r="B87" s="37" t="s">
        <v>389</v>
      </c>
      <c r="C87" s="434"/>
      <c r="D87" s="434"/>
      <c r="E87" s="434"/>
      <c r="F87" s="434"/>
      <c r="G87" s="264">
        <f t="shared" si="3"/>
        <v>0</v>
      </c>
    </row>
    <row r="88" spans="1:7" ht="15.6" customHeight="1" x14ac:dyDescent="0.3">
      <c r="A88" s="35">
        <v>2850</v>
      </c>
      <c r="B88" s="37" t="s">
        <v>390</v>
      </c>
      <c r="C88" s="434"/>
      <c r="D88" s="434"/>
      <c r="E88" s="434"/>
      <c r="F88" s="434"/>
      <c r="G88" s="264">
        <f t="shared" si="3"/>
        <v>0</v>
      </c>
    </row>
    <row r="89" spans="1:7" ht="15.6" customHeight="1" x14ac:dyDescent="0.3">
      <c r="A89" s="35">
        <v>2860</v>
      </c>
      <c r="B89" s="37" t="s">
        <v>391</v>
      </c>
      <c r="C89" s="434"/>
      <c r="D89" s="434"/>
      <c r="E89" s="434"/>
      <c r="F89" s="434"/>
      <c r="G89" s="264">
        <f t="shared" si="3"/>
        <v>0</v>
      </c>
    </row>
    <row r="90" spans="1:7" ht="15.6" customHeight="1" x14ac:dyDescent="0.3">
      <c r="A90" s="35">
        <v>2880</v>
      </c>
      <c r="B90" s="37" t="s">
        <v>884</v>
      </c>
      <c r="C90" s="434"/>
      <c r="D90" s="434"/>
      <c r="E90" s="434"/>
      <c r="F90" s="434"/>
      <c r="G90" s="264">
        <f t="shared" si="3"/>
        <v>0</v>
      </c>
    </row>
    <row r="91" spans="1:7" ht="15.6" customHeight="1" x14ac:dyDescent="0.3">
      <c r="A91" s="33">
        <v>29</v>
      </c>
      <c r="B91" s="34" t="s">
        <v>392</v>
      </c>
      <c r="C91" s="433">
        <f>SUM(C92:C94)</f>
        <v>0</v>
      </c>
      <c r="D91" s="433">
        <f>SUM(D92:D94)</f>
        <v>0</v>
      </c>
      <c r="E91" s="433">
        <f>SUM(E92:E94)</f>
        <v>0</v>
      </c>
      <c r="F91" s="433">
        <f>SUM(F92:F94)</f>
        <v>0</v>
      </c>
      <c r="G91" s="433">
        <f>SUM(G92:G94)</f>
        <v>0</v>
      </c>
    </row>
    <row r="92" spans="1:7" ht="15.6" customHeight="1" x14ac:dyDescent="0.3">
      <c r="A92" s="35">
        <v>2910</v>
      </c>
      <c r="B92" s="37" t="s">
        <v>393</v>
      </c>
      <c r="C92" s="434"/>
      <c r="D92" s="434"/>
      <c r="E92" s="434"/>
      <c r="F92" s="434"/>
      <c r="G92" s="264">
        <f>C92-D92+E92-F92</f>
        <v>0</v>
      </c>
    </row>
    <row r="93" spans="1:7" ht="15.6" customHeight="1" x14ac:dyDescent="0.3">
      <c r="A93" s="35">
        <v>2920</v>
      </c>
      <c r="B93" s="37" t="s">
        <v>394</v>
      </c>
      <c r="C93" s="321"/>
      <c r="D93" s="321"/>
      <c r="E93" s="321"/>
      <c r="F93" s="321"/>
      <c r="G93" s="264">
        <f>C93-D93+E93-F93</f>
        <v>0</v>
      </c>
    </row>
    <row r="94" spans="1:7" ht="15.6" customHeight="1" x14ac:dyDescent="0.3">
      <c r="A94" s="35">
        <v>2930</v>
      </c>
      <c r="B94" s="37" t="s">
        <v>395</v>
      </c>
      <c r="C94" s="321"/>
      <c r="D94" s="321"/>
      <c r="E94" s="321"/>
      <c r="F94" s="321"/>
      <c r="G94" s="264">
        <f>C94-D94+E94-F94</f>
        <v>0</v>
      </c>
    </row>
    <row r="95" spans="1:7" ht="15.6" customHeight="1" x14ac:dyDescent="0.3">
      <c r="A95" s="31" t="s">
        <v>396</v>
      </c>
      <c r="B95" s="32" t="s">
        <v>397</v>
      </c>
      <c r="C95" s="433">
        <f>C96+C97</f>
        <v>0</v>
      </c>
      <c r="D95" s="433">
        <f>D96+D97</f>
        <v>0</v>
      </c>
      <c r="E95" s="433">
        <f>E96+E97</f>
        <v>0</v>
      </c>
      <c r="F95" s="433">
        <f>F96+F97</f>
        <v>0</v>
      </c>
      <c r="G95" s="433">
        <f>G96+G97</f>
        <v>0</v>
      </c>
    </row>
    <row r="96" spans="1:7" ht="15.6" customHeight="1" x14ac:dyDescent="0.3">
      <c r="A96" s="33">
        <v>3100</v>
      </c>
      <c r="B96" s="34" t="s">
        <v>398</v>
      </c>
      <c r="C96" s="440"/>
      <c r="D96" s="440"/>
      <c r="E96" s="440"/>
      <c r="F96" s="440"/>
      <c r="G96" s="268">
        <f>C96-D96+E96-F96</f>
        <v>0</v>
      </c>
    </row>
    <row r="97" spans="1:7" ht="15.6" customHeight="1" x14ac:dyDescent="0.3">
      <c r="A97" s="33">
        <v>3200</v>
      </c>
      <c r="B97" s="34" t="s">
        <v>399</v>
      </c>
      <c r="C97" s="441"/>
      <c r="D97" s="441"/>
      <c r="E97" s="441"/>
      <c r="F97" s="441"/>
      <c r="G97" s="268">
        <f>C97-D97+E97-F97</f>
        <v>0</v>
      </c>
    </row>
    <row r="98" spans="1:7" ht="20.95" customHeight="1" x14ac:dyDescent="0.3">
      <c r="A98" s="10"/>
      <c r="B98" s="10" t="s">
        <v>400</v>
      </c>
      <c r="C98" s="433">
        <f>C9+C47+C95</f>
        <v>0</v>
      </c>
      <c r="D98" s="433">
        <f>D9+D47+D95</f>
        <v>0</v>
      </c>
      <c r="E98" s="433">
        <f>E9+E47+E95</f>
        <v>0</v>
      </c>
      <c r="F98" s="433">
        <f>F9+F47+F95</f>
        <v>0</v>
      </c>
      <c r="G98" s="433">
        <f>G9+G47+G95</f>
        <v>0</v>
      </c>
    </row>
  </sheetData>
  <mergeCells count="14">
    <mergeCell ref="G45:G46"/>
    <mergeCell ref="A45:A46"/>
    <mergeCell ref="B45:B46"/>
    <mergeCell ref="C45:D45"/>
    <mergeCell ref="E45:F45"/>
    <mergeCell ref="A3:G3"/>
    <mergeCell ref="A7:A8"/>
    <mergeCell ref="B7:B8"/>
    <mergeCell ref="G7:G8"/>
    <mergeCell ref="C7:D7"/>
    <mergeCell ref="E7:F7"/>
    <mergeCell ref="A6:G6"/>
    <mergeCell ref="A4:G4"/>
    <mergeCell ref="A5:G5"/>
  </mergeCells>
  <phoneticPr fontId="14" type="noConversion"/>
  <pageMargins left="0.39" right="0.42" top="0.5" bottom="0.44" header="0.27" footer="0.24"/>
  <pageSetup paperSize="9" scale="90" orientation="portrait"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9"/>
  <dimension ref="A1:J91"/>
  <sheetViews>
    <sheetView showGridLines="0" topLeftCell="B1" zoomScale="75" zoomScaleNormal="100" workbookViewId="0">
      <selection sqref="A1:H1"/>
    </sheetView>
  </sheetViews>
  <sheetFormatPr baseColWidth="10" defaultRowHeight="12.9" x14ac:dyDescent="0.25"/>
  <cols>
    <col min="1" max="1" width="10.26953125" customWidth="1"/>
    <col min="2" max="2" width="52.7265625" customWidth="1"/>
    <col min="3" max="3" width="12.7265625" customWidth="1"/>
    <col min="4" max="9" width="10.7265625" customWidth="1"/>
  </cols>
  <sheetData>
    <row r="1" spans="1:9" s="14" customFormat="1" ht="16.55" customHeight="1" x14ac:dyDescent="0.25">
      <c r="A1" s="15" t="s">
        <v>461</v>
      </c>
      <c r="B1" s="14" t="str">
        <f>'D04'!B1</f>
        <v xml:space="preserve"> ………………… </v>
      </c>
    </row>
    <row r="2" spans="1:9" s="14" customFormat="1" ht="21.8" customHeight="1" x14ac:dyDescent="0.25">
      <c r="A2" s="15" t="s">
        <v>1408</v>
      </c>
      <c r="B2" s="155">
        <f>'D04'!B2</f>
        <v>0</v>
      </c>
    </row>
    <row r="3" spans="1:9" s="14" customFormat="1" ht="16.55" customHeight="1" x14ac:dyDescent="0.25">
      <c r="A3" s="15" t="s">
        <v>585</v>
      </c>
      <c r="B3" s="15"/>
    </row>
    <row r="4" spans="1:9" s="14" customFormat="1" ht="33.75" customHeight="1" x14ac:dyDescent="0.25">
      <c r="A4" s="15"/>
      <c r="B4" s="1194" t="s">
        <v>1516</v>
      </c>
      <c r="C4" s="1116"/>
      <c r="D4" s="1116"/>
      <c r="E4" s="1116"/>
      <c r="F4" s="1116"/>
      <c r="G4" s="1116"/>
      <c r="H4" s="1116"/>
      <c r="I4" s="1116"/>
    </row>
    <row r="5" spans="1:9" s="14" customFormat="1" ht="36.799999999999997" customHeight="1" x14ac:dyDescent="0.25">
      <c r="B5" s="1194" t="s">
        <v>1518</v>
      </c>
      <c r="C5" s="1116"/>
      <c r="D5" s="1116"/>
      <c r="E5" s="1116"/>
      <c r="F5" s="1116"/>
      <c r="G5" s="1116"/>
      <c r="H5" s="1116"/>
      <c r="I5" s="1116"/>
    </row>
    <row r="6" spans="1:9" s="14" customFormat="1" ht="12.8" customHeight="1" x14ac:dyDescent="0.25">
      <c r="H6" s="14" t="s">
        <v>1486</v>
      </c>
    </row>
    <row r="7" spans="1:9" s="15" customFormat="1" ht="16.55" customHeight="1" x14ac:dyDescent="0.25">
      <c r="B7" s="41" t="s">
        <v>893</v>
      </c>
      <c r="C7" s="103" t="s">
        <v>191</v>
      </c>
      <c r="D7" s="47">
        <f>E7-1</f>
        <v>-4</v>
      </c>
      <c r="E7" s="47">
        <f>F7-1</f>
        <v>-3</v>
      </c>
      <c r="F7" s="47">
        <f>G7-1</f>
        <v>-2</v>
      </c>
      <c r="G7" s="47">
        <f>H7-1</f>
        <v>-1</v>
      </c>
      <c r="H7" s="47">
        <f>B2</f>
        <v>0</v>
      </c>
      <c r="I7" s="47" t="s">
        <v>899</v>
      </c>
    </row>
    <row r="8" spans="1:9" s="14" customFormat="1" ht="16.55" customHeight="1" x14ac:dyDescent="0.25">
      <c r="B8" s="45" t="s">
        <v>900</v>
      </c>
      <c r="C8" s="282" t="s">
        <v>901</v>
      </c>
      <c r="D8" s="700">
        <f>D10_211!D8+D10_212!D8+D10_213!D8+D10_214!D8+D10_232!D8+D10_241!D8+D10_242!D8+D10_248!D8+D10_251!D8+D10_252!D8+D10_253!D8+D10_261!D8+D10_262!D8+D10_263!D8+D10_264!D8+D10_265!D8+D10_266!D8+D10_271!D8+D10_272!D8+D10_273!D8+D10_274!D8+D10_281!D8+D10_282!D8+D10_283!D8+D10_284!D8+D10_285!D8+D10_286!D8+D10_288!D8+D10_291!D8+D10_292!D8+D10_293!D8</f>
        <v>0</v>
      </c>
      <c r="E8" s="700">
        <f>D10_211!E8+D10_212!E8+D10_213!E8+D10_214!E8+D10_232!E8+D10_241!E8+D10_242!E8+D10_248!E8+D10_251!E8+D10_252!E8+D10_253!E8+D10_261!E8+D10_262!E8+D10_263!E8+D10_264!E8+D10_265!E8+D10_266!E8+D10_271!E8+D10_272!E8+D10_273!E8+D10_274!E8+D10_281!E8+D10_282!E8+D10_283!E8+D10_284!E8+D10_285!E8+D10_286!E8+D10_288!E8+D10_291!E8+D10_292!E8+D10_293!E8</f>
        <v>0</v>
      </c>
      <c r="F8" s="700">
        <f>D10_211!F8+D10_212!F8+D10_213!F8+D10_214!F8+D10_232!F8+D10_241!F8+D10_242!F8+D10_248!F8+D10_251!F8+D10_252!F8+D10_253!F8+D10_261!F8+D10_262!F8+D10_263!F8+D10_264!F8+D10_265!F8+D10_266!F8+D10_271!F8+D10_272!F8+D10_273!F8+D10_274!F8+D10_281!F8+D10_282!F8+D10_283!F8+D10_284!F8+D10_285!F8+D10_286!F8+D10_288!F8+D10_291!F8+D10_292!F8+D10_293!F8</f>
        <v>0</v>
      </c>
      <c r="G8" s="700">
        <f>D10_211!G8+D10_212!G8+D10_213!G8+D10_214!G8+D10_232!G8+D10_241!G8+D10_242!G8+D10_248!G8+D10_251!G8+D10_252!G8+D10_253!G8+D10_261!G8+D10_262!G8+D10_263!G8+D10_264!G8+D10_265!G8+D10_266!G8+D10_271!G8+D10_272!G8+D10_273!G8+D10_274!G8+D10_281!G8+D10_282!G8+D10_283!G8+D10_284!G8+D10_285!G8+D10_286!G8+D10_288!G8+D10_291!G8+D10_292!G8+D10_293!G8</f>
        <v>0</v>
      </c>
      <c r="H8" s="700">
        <f>G13</f>
        <v>0</v>
      </c>
      <c r="I8" s="282" t="s">
        <v>901</v>
      </c>
    </row>
    <row r="9" spans="1:9" s="14" customFormat="1" ht="16.55" customHeight="1" x14ac:dyDescent="0.25">
      <c r="B9" s="45" t="s">
        <v>902</v>
      </c>
      <c r="C9" s="282" t="s">
        <v>901</v>
      </c>
      <c r="D9" s="700">
        <f>D10_211!D9+D10_212!D9+D10_213!D9+D10_214!D9+D10_232!D9+D10_241!D9+D10_242!D9+D10_248!D9+D10_251!D9+D10_252!D9+D10_253!D9+D10_261!D9+D10_262!D9+D10_263!D9+D10_264!D9+D10_265!D9+D10_266!D9+D10_271!D9+D10_272!D9+D10_273!D9+D10_274!D9+D10_281!D9+D10_282!D9+D10_283!D9+D10_284!D9+D10_285!D9+D10_286!D9+D10_288!D9+D10_291!D9+D10_292!D9+D10_293!D9</f>
        <v>0</v>
      </c>
      <c r="E9" s="700">
        <f>D10_211!E9+D10_212!E9+D10_213!E9+D10_214!E9+D10_232!E9+D10_241!E9+D10_242!E9+D10_248!E9+D10_251!E9+D10_252!E9+D10_253!E9+D10_261!E9+D10_262!E9+D10_263!E9+D10_264!E9+D10_265!E9+D10_266!E9+D10_271!E9+D10_272!E9+D10_273!E9+D10_274!E9+D10_281!E9+D10_282!E9+D10_283!E9+D10_284!E9+D10_285!E9+D10_286!E9+D10_288!E9+D10_291!E9+D10_292!E9+D10_293!E9</f>
        <v>0</v>
      </c>
      <c r="F9" s="700">
        <f>D10_211!F9+D10_212!F9+D10_213!F9+D10_214!F9+D10_232!F9+D10_241!F9+D10_242!F9+D10_248!F9+D10_251!F9+D10_252!F9+D10_253!F9+D10_261!F9+D10_262!F9+D10_263!F9+D10_264!F9+D10_265!F9+D10_266!F9+D10_271!F9+D10_272!F9+D10_273!F9+D10_274!F9+D10_281!F9+D10_282!F9+D10_283!F9+D10_284!F9+D10_285!F9+D10_286!F9+D10_288!F9+D10_291!F9+D10_292!F9+D10_293!F9</f>
        <v>0</v>
      </c>
      <c r="G9" s="700">
        <f>D10_211!G9+D10_212!G9+D10_213!G9+D10_214!G9+D10_232!G9+D10_241!G9+D10_242!G9+D10_248!G9+D10_251!G9+D10_252!G9+D10_253!G9+D10_261!G9+D10_262!G9+D10_263!G9+D10_264!G9+D10_265!G9+D10_266!G9+D10_271!G9+D10_272!G9+D10_273!G9+D10_274!G9+D10_281!G9+D10_282!G9+D10_283!G9+D10_284!G9+D10_285!G9+D10_286!G9+D10_288!G9+D10_291!G9+D10_292!G9+D10_293!G9</f>
        <v>0</v>
      </c>
      <c r="H9" s="282" t="s">
        <v>901</v>
      </c>
      <c r="I9" s="282" t="s">
        <v>901</v>
      </c>
    </row>
    <row r="10" spans="1:9" s="14" customFormat="1" ht="16.55" customHeight="1" x14ac:dyDescent="0.25">
      <c r="B10" s="45" t="s">
        <v>903</v>
      </c>
      <c r="C10" s="700">
        <f>D10_211!C10+D10_212!C10+D10_213!C10+D10_214!C10+D10_232!C10+D10_241!C10+D10_242!C10+D10_248!C10+D10_251!C10+D10_252!C10+D10_253!C10+D10_261!C10+D10_262!C10+D10_263!C10+D10_264!C10+D10_265!C10+D10_266!C10+D10_271!C10+D10_272!C10+D10_273!C10+D10_274!C10+D10_281!C10+D10_282!C10+D10_283!C10+D10_284!C10+D10_285!C10+D10_286!C10+D10_288!C10+D10_291!C10+D10_292!C10+D10_293!C10</f>
        <v>0</v>
      </c>
      <c r="D10" s="700">
        <f>D10_211!D10+D10_212!D10+D10_213!D10+D10_214!D10+D10_232!D10+D10_241!D10+D10_242!D10+D10_248!D10+D10_251!D10+D10_252!D10+D10_253!D10+D10_261!D10+D10_262!D10+D10_263!D10+D10_264!D10+D10_265!D10+D10_266!D10+D10_271!D10+D10_272!D10+D10_273!D10+D10_274!D10+D10_281!D10+D10_282!D10+D10_283!D10+D10_284!D10+D10_285!D10+D10_286!D10+D10_288!D10+D10_291!D10+D10_292!D10+D10_293!D10</f>
        <v>0</v>
      </c>
      <c r="E10" s="700">
        <f>D10_211!E10+D10_212!E10+D10_213!E10+D10_214!E10+D10_232!E10+D10_241!E10+D10_242!E10+D10_248!E10+D10_251!E10+D10_252!E10+D10_253!E10+D10_261!E10+D10_262!E10+D10_263!E10+D10_264!E10+D10_265!E10+D10_266!E10+D10_271!E10+D10_272!E10+D10_273!E10+D10_274!E10+D10_281!E10+D10_282!E10+D10_283!E10+D10_284!E10+D10_285!E10+D10_286!E10+D10_288!E10+D10_291!E10+D10_292!E10+D10_293!E10</f>
        <v>0</v>
      </c>
      <c r="F10" s="700">
        <f>D10_211!F10+D10_212!F10+D10_213!F10+D10_214!F10+D10_232!F10+D10_241!F10+D10_242!F10+D10_248!F10+D10_251!F10+D10_252!F10+D10_253!F10+D10_261!F10+D10_262!F10+D10_263!F10+D10_264!F10+D10_265!F10+D10_266!F10+D10_271!F10+D10_272!F10+D10_273!F10+D10_274!F10+D10_281!F10+D10_282!F10+D10_283!F10+D10_284!F10+D10_285!F10+D10_286!F10+D10_288!F10+D10_291!F10+D10_292!F10+D10_293!F10</f>
        <v>0</v>
      </c>
      <c r="G10" s="700">
        <f>D10_211!G10+D10_212!G10+D10_213!G10+D10_214!G10+D10_232!G10+D10_241!G10+D10_242!G10+D10_248!G10+D10_251!G10+D10_252!G10+D10_253!G10+D10_261!G10+D10_262!G10+D10_263!G10+D10_264!G10+D10_265!G10+D10_266!G10+D10_271!G10+D10_272!G10+D10_273!G10+D10_274!G10+D10_281!G10+D10_282!G10+D10_283!G10+D10_284!G10+D10_285!G10+D10_286!G10+D10_288!G10+D10_291!G10+D10_292!G10+D10_293!G10</f>
        <v>0</v>
      </c>
      <c r="H10" s="700">
        <f>D10_211!H10+D10_212!H10+D10_213!H10+D10_214!H10+D10_232!H10+D10_241!H10+D10_242!H10+D10_248!H10+D10_251!H10+D10_252!H10+D10_253!H10+D10_261!H10+D10_262!H10+D10_263!H10+D10_264!H10+D10_265!H10+D10_266!H10+D10_271!H10+D10_272!H10+D10_273!H10+D10_274!H10+D10_281!H10+D10_282!H10+D10_283!H10+D10_284!H10+D10_285!H10+D10_286!H10+D10_288!H10+D10_291!H10+D10_292!H10+D10_293!H10</f>
        <v>0</v>
      </c>
      <c r="I10" s="286">
        <f>SUM(C10:H10)</f>
        <v>0</v>
      </c>
    </row>
    <row r="11" spans="1:9" s="14" customFormat="1" ht="16.55" customHeight="1" x14ac:dyDescent="0.25">
      <c r="B11" s="45" t="s">
        <v>904</v>
      </c>
      <c r="C11" s="700">
        <f>D10_211!C11+D10_212!C11+D10_213!C11+D10_214!C11+D10_232!C11+D10_241!C11+D10_242!C11+D10_248!C11+D10_251!C11+D10_252!C11+D10_253!C11+D10_261!C11+D10_262!C11+D10_263!C11+D10_264!C11+D10_265!C11+D10_266!C11+D10_271!C11+D10_272!C11+D10_273!C11+D10_274!C11+D10_281!C11+D10_282!C11+D10_283!C11+D10_284!C11+D10_285!C11+D10_286!C11+D10_288!C11+D10_291!C11+D10_292!C11+D10_293!C11</f>
        <v>0</v>
      </c>
      <c r="D11" s="700">
        <f>D10_211!D11+D10_212!D11+D10_213!D11+D10_214!D11+D10_232!D11+D10_241!D11+D10_242!D11+D10_248!D11+D10_251!D11+D10_252!D11+D10_253!D11+D10_261!D11+D10_262!D11+D10_263!D11+D10_264!D11+D10_265!D11+D10_266!D11+D10_271!D11+D10_272!D11+D10_273!D11+D10_274!D11+D10_281!D11+D10_282!D11+D10_283!D11+D10_284!D11+D10_285!D11+D10_286!D11+D10_288!D11+D10_291!D11+D10_292!D11+D10_293!D11</f>
        <v>0</v>
      </c>
      <c r="E11" s="700">
        <f>D10_211!E11+D10_212!E11+D10_213!E11+D10_214!E11+D10_232!E11+D10_241!E11+D10_242!E11+D10_248!E11+D10_251!E11+D10_252!E11+D10_253!E11+D10_261!E11+D10_262!E11+D10_263!E11+D10_264!E11+D10_265!E11+D10_266!E11+D10_271!E11+D10_272!E11+D10_273!E11+D10_274!E11+D10_281!E11+D10_282!E11+D10_283!E11+D10_284!E11+D10_285!E11+D10_286!E11+D10_288!E11+D10_291!E11+D10_292!E11+D10_293!E11</f>
        <v>0</v>
      </c>
      <c r="F11" s="700">
        <f>D10_211!F11+D10_212!F11+D10_213!F11+D10_214!F11+D10_232!F11+D10_241!F11+D10_242!F11+D10_248!F11+D10_251!F11+D10_252!F11+D10_253!F11+D10_261!F11+D10_262!F11+D10_263!F11+D10_264!F11+D10_265!F11+D10_266!F11+D10_271!F11+D10_272!F11+D10_273!F11+D10_274!F11+D10_281!F11+D10_282!F11+D10_283!F11+D10_284!F11+D10_285!F11+D10_286!F11+D10_288!F11+D10_291!F11+D10_292!F11+D10_293!F11</f>
        <v>0</v>
      </c>
      <c r="G11" s="700">
        <f>D10_211!G11+D10_212!G11+D10_213!G11+D10_214!G11+D10_232!G11+D10_241!G11+D10_242!G11+D10_248!G11+D10_251!G11+D10_252!G11+D10_253!G11+D10_261!G11+D10_262!G11+D10_263!G11+D10_264!G11+D10_265!G11+D10_266!G11+D10_271!G11+D10_272!G11+D10_273!G11+D10_274!G11+D10_281!G11+D10_282!G11+D10_283!G11+D10_284!G11+D10_285!G11+D10_286!G11+D10_288!G11+D10_291!G11+D10_292!G11+D10_293!G11</f>
        <v>0</v>
      </c>
      <c r="H11" s="700">
        <f>D10_211!H11+D10_212!H11+D10_213!H11+D10_214!H11+D10_232!H11+D10_241!H11+D10_242!H11+D10_248!H11+D10_251!H11+D10_252!H11+D10_253!H11+D10_261!H11+D10_262!H11+D10_263!H11+D10_264!H11+D10_265!H11+D10_266!H11+D10_271!H11+D10_272!H11+D10_273!H11+D10_274!H11+D10_281!H11+D10_282!H11+D10_283!H11+D10_284!H11+D10_285!H11+D10_286!H11+D10_288!H11+D10_291!H11+D10_292!H11+D10_293!H11</f>
        <v>0</v>
      </c>
      <c r="I11" s="286">
        <f>SUM(C11:H11)</f>
        <v>0</v>
      </c>
    </row>
    <row r="12" spans="1:9" s="14" customFormat="1" ht="16.55" customHeight="1" x14ac:dyDescent="0.25">
      <c r="B12" s="45" t="s">
        <v>905</v>
      </c>
      <c r="C12" s="700">
        <f>D10_211!C12+D10_212!C12+D10_213!C12+D10_214!C12+D10_232!C12+D10_241!C12+D10_242!C12+D10_248!C12+D10_251!C12+D10_252!C12+D10_253!C12+D10_261!C12+D10_262!C12+D10_263!C12+D10_264!C12+D10_265!C12+D10_266!C12+D10_271!C12+D10_272!C12+D10_273!C12+D10_274!C12+D10_281!C12+D10_282!C12+D10_283!C12+D10_284!C12+D10_285!C12+D10_286!C12+D10_288!C12+D10_291!C12+D10_292!C12+D10_293!C12</f>
        <v>0</v>
      </c>
      <c r="D12" s="700">
        <f>D10_211!D12+D10_212!D12+D10_213!D12+D10_214!D12+D10_232!D12+D10_241!D12+D10_242!D12+D10_248!D12+D10_251!D12+D10_252!D12+D10_253!D12+D10_261!D12+D10_262!D12+D10_263!D12+D10_264!D12+D10_265!D12+D10_266!D12+D10_271!D12+D10_272!D12+D10_273!D12+D10_274!D12+D10_281!D12+D10_282!D12+D10_283!D12+D10_284!D12+D10_285!D12+D10_286!D12+D10_288!D12+D10_291!D12+D10_292!D12+D10_293!D12</f>
        <v>0</v>
      </c>
      <c r="E12" s="700">
        <f>D10_211!E12+D10_212!E12+D10_213!E12+D10_214!E12+D10_232!E12+D10_241!E12+D10_242!E12+D10_248!E12+D10_251!E12+D10_252!E12+D10_253!E12+D10_261!E12+D10_262!E12+D10_263!E12+D10_264!E12+D10_265!E12+D10_266!E12+D10_271!E12+D10_272!E12+D10_273!E12+D10_274!E12+D10_281!E12+D10_282!E12+D10_283!E12+D10_284!E12+D10_285!E12+D10_286!E12+D10_288!E12+D10_291!E12+D10_292!E12+D10_293!E12</f>
        <v>0</v>
      </c>
      <c r="F12" s="700">
        <f>D10_211!F12+D10_212!F12+D10_213!F12+D10_214!F12+D10_232!F12+D10_241!F12+D10_242!F12+D10_248!F12+D10_251!F12+D10_252!F12+D10_253!F12+D10_261!F12+D10_262!F12+D10_263!F12+D10_264!F12+D10_265!F12+D10_266!F12+D10_271!F12+D10_272!F12+D10_273!F12+D10_274!F12+D10_281!F12+D10_282!F12+D10_283!F12+D10_284!F12+D10_285!F12+D10_286!F12+D10_288!F12+D10_291!F12+D10_292!F12+D10_293!F12</f>
        <v>0</v>
      </c>
      <c r="G12" s="700">
        <f>D10_211!G12+D10_212!G12+D10_213!G12+D10_214!G12+D10_232!G12+D10_241!G12+D10_242!G12+D10_248!G12+D10_251!G12+D10_252!G12+D10_253!G12+D10_261!G12+D10_262!G12+D10_263!G12+D10_264!G12+D10_265!G12+D10_266!G12+D10_271!G12+D10_272!G12+D10_273!G12+D10_274!G12+D10_281!G12+D10_282!G12+D10_283!G12+D10_284!G12+D10_285!G12+D10_286!G12+D10_288!G12+D10_291!G12+D10_292!G12+D10_293!G12</f>
        <v>0</v>
      </c>
      <c r="H12" s="700">
        <f>D10_211!H12+D10_212!H12+D10_213!H12+D10_214!H12+D10_232!H12+D10_241!H12+D10_242!H12+D10_248!H12+D10_251!H12+D10_252!H12+D10_253!H12+D10_261!H12+D10_262!H12+D10_263!H12+D10_264!H12+D10_265!H12+D10_266!H12+D10_271!H12+D10_272!H12+D10_273!H12+D10_274!H12+D10_281!H12+D10_282!H12+D10_283!H12+D10_284!H12+D10_285!H12+D10_286!H12+D10_288!H12+D10_291!H12+D10_292!H12+D10_293!H12</f>
        <v>0</v>
      </c>
      <c r="I12" s="286">
        <f>SUM(C12:H12)</f>
        <v>0</v>
      </c>
    </row>
    <row r="13" spans="1:9" s="14" customFormat="1" ht="16.55" customHeight="1" x14ac:dyDescent="0.25">
      <c r="B13" s="43" t="s">
        <v>906</v>
      </c>
      <c r="C13" s="281" t="s">
        <v>901</v>
      </c>
      <c r="D13" s="809">
        <f>D10_211!D13+D10_212!D13+D10_213!D13+D10_214!D13+D10_232!D13+D10_241!D13+D10_242!D13+D10_248!D13+D10_251!D13+D10_252!D13+D10_253!D13+D10_261!D13+D10_262!D13+D10_263!D13+D10_264!D13+D10_265!D13+D10_266!D13+D10_271!D13+D10_272!D13+D10_273!D13+D10_274!D13+D10_281!D13+D10_282!D13+D10_283!D13+D10_284!D13+D10_285!D13+D10_286!D13+D10_288!D13+D10_291!D13+D10_292!D13+D10_293!D13</f>
        <v>0</v>
      </c>
      <c r="E13" s="809">
        <f>D10_211!E13+D10_212!E13+D10_213!E13+D10_214!E13+D10_232!E13+D10_241!E13+D10_242!E13+D10_248!E13+D10_251!E13+D10_252!E13+D10_253!E13+D10_261!E13+D10_262!E13+D10_263!E13+D10_264!E13+D10_265!E13+D10_266!E13+D10_271!E13+D10_272!E13+D10_273!E13+D10_274!E13+D10_281!E13+D10_282!E13+D10_283!E13+D10_284!E13+D10_285!E13+D10_286!E13+D10_288!E13+D10_291!E13+D10_292!E13+D10_293!E13</f>
        <v>0</v>
      </c>
      <c r="F13" s="809">
        <f>D10_211!F13+D10_212!F13+D10_213!F13+D10_214!F13+D10_232!F13+D10_241!F13+D10_242!F13+D10_248!F13+D10_251!F13+D10_252!F13+D10_253!F13+D10_261!F13+D10_262!F13+D10_263!F13+D10_264!F13+D10_265!F13+D10_266!F13+D10_271!F13+D10_272!F13+D10_273!F13+D10_274!F13+D10_281!F13+D10_282!F13+D10_283!F13+D10_284!F13+D10_285!F13+D10_286!F13+D10_288!F13+D10_291!F13+D10_292!F13+D10_293!F13</f>
        <v>0</v>
      </c>
      <c r="G13" s="809">
        <f>D10_211!G13+D10_212!G13+D10_213!G13+D10_214!G13+D10_232!G13+D10_241!G13+D10_242!G13+D10_248!G13+D10_251!G13+D10_252!G13+D10_253!G13+D10_261!G13+D10_262!G13+D10_263!G13+D10_264!G13+D10_265!G13+D10_266!G13+D10_271!G13+D10_272!G13+D10_273!G13+D10_274!G13+D10_281!G13+D10_282!G13+D10_283!G13+D10_284!G13+D10_285!G13+D10_286!G13+D10_288!G13+D10_291!G13+D10_292!G13+D10_293!G13</f>
        <v>0</v>
      </c>
      <c r="H13" s="809">
        <f>D10_211!H13+D10_212!H13+D10_213!H13+D10_214!H13+D10_232!H13+D10_241!H13+D10_242!H13+D10_248!H13+D10_251!H13+D10_252!H13+D10_253!H13+D10_261!H13+D10_262!H13+D10_263!H13+D10_264!H13+D10_265!H13+D10_266!H13+D10_271!H13+D10_272!H13+D10_273!H13+D10_274!H13+D10_281!H13+D10_282!H13+D10_283!H13+D10_284!H13+D10_285!H13+D10_286!H13+D10_288!H13+D10_291!H13+D10_292!H13+D10_293!H13</f>
        <v>0</v>
      </c>
      <c r="I13" s="281" t="s">
        <v>901</v>
      </c>
    </row>
    <row r="14" spans="1:9" s="14" customFormat="1" ht="16.55" customHeight="1" x14ac:dyDescent="0.25">
      <c r="B14" s="104" t="s">
        <v>907</v>
      </c>
      <c r="C14" s="260" t="s">
        <v>901</v>
      </c>
      <c r="D14" s="245">
        <f>D8+D9+D10+D11-D12-D13</f>
        <v>0</v>
      </c>
      <c r="E14" s="245">
        <f>E8+E9+E10+E11-E12-E13</f>
        <v>0</v>
      </c>
      <c r="F14" s="245">
        <f>F8+F9+F10+F11-F12-F13</f>
        <v>0</v>
      </c>
      <c r="G14" s="245">
        <f>G8+G9+G10+G11-G12-G13</f>
        <v>0</v>
      </c>
      <c r="H14" s="245">
        <f>H8+H10+H11-H12-H13</f>
        <v>0</v>
      </c>
      <c r="I14" s="287" t="s">
        <v>901</v>
      </c>
    </row>
    <row r="15" spans="1:9" s="106" customFormat="1" ht="29.3" customHeight="1" x14ac:dyDescent="0.25">
      <c r="B15" s="1195" t="s">
        <v>1515</v>
      </c>
      <c r="C15" s="1195"/>
      <c r="D15" s="1195"/>
      <c r="E15" s="1195"/>
      <c r="F15" s="1195"/>
      <c r="G15" s="1195"/>
      <c r="H15" s="1195"/>
      <c r="I15" s="1195"/>
    </row>
    <row r="16" spans="1:9" s="106" customFormat="1" ht="4.5999999999999996" customHeight="1" x14ac:dyDescent="0.25">
      <c r="B16" s="113"/>
      <c r="C16" s="113"/>
      <c r="D16" s="113"/>
      <c r="E16" s="113"/>
      <c r="F16" s="113"/>
      <c r="G16" s="113"/>
      <c r="H16" s="113"/>
      <c r="I16" s="113"/>
    </row>
    <row r="17" spans="2:9" s="14" customFormat="1" ht="34.549999999999997" customHeight="1" x14ac:dyDescent="0.25">
      <c r="B17" s="1194" t="s">
        <v>1517</v>
      </c>
      <c r="C17" s="1116"/>
      <c r="D17" s="1116"/>
      <c r="E17" s="1116"/>
      <c r="F17" s="1116"/>
      <c r="G17" s="1116"/>
      <c r="H17" s="1116"/>
      <c r="I17" s="1116"/>
    </row>
    <row r="18" spans="2:9" s="14" customFormat="1" ht="9" customHeight="1" x14ac:dyDescent="0.25">
      <c r="B18" s="13"/>
    </row>
    <row r="19" spans="2:9" s="15" customFormat="1" ht="16.55" customHeight="1" x14ac:dyDescent="0.25">
      <c r="B19" s="17" t="s">
        <v>908</v>
      </c>
      <c r="C19" s="12" t="s">
        <v>894</v>
      </c>
      <c r="D19" s="17">
        <f>E19-1</f>
        <v>-4</v>
      </c>
      <c r="E19" s="12">
        <f>F19-1</f>
        <v>-3</v>
      </c>
      <c r="F19" s="12">
        <f>G19-1</f>
        <v>-2</v>
      </c>
      <c r="G19" s="12">
        <f>H19-1</f>
        <v>-1</v>
      </c>
      <c r="H19" s="12">
        <f>B2</f>
        <v>0</v>
      </c>
      <c r="I19" s="12" t="s">
        <v>405</v>
      </c>
    </row>
    <row r="20" spans="2:9" s="14" customFormat="1" ht="16.55" customHeight="1" x14ac:dyDescent="0.25">
      <c r="B20" s="108" t="s">
        <v>617</v>
      </c>
      <c r="C20" s="701">
        <f>D10_211!C20+D10_212!C20+D10_213!C20+D10_214!C20+D10_232!C20+D10_241!C20+D10_242!C20+D10_248!C20+D10_251!C20+D10_252!C20+D10_253!C20+D10_261!C20+D10_262!C20+D10_263!C20+D10_264!C20+D10_265!C20+D10_266!C20+D10_271!C20+D10_272!C20+D10_273!C20+D10_274!C20+D10_281!C20+D10_282!C20+D10_283!C20+D10_284!C20+D10_285!C20+D10_286!C20+D10_288!C20+D10_291!C20+D10_292!C20+D10_293!C20</f>
        <v>0</v>
      </c>
      <c r="D20" s="702">
        <f>D10_211!D20+D10_212!D20+D10_213!D20+D10_214!D20+D10_232!D20+D10_241!D20+D10_242!D20+D10_248!D20+D10_251!D20+D10_252!D20+D10_253!D20+D10_261!D20+D10_262!D20+D10_263!D20+D10_264!D20+D10_265!D20+D10_266!D20+D10_271!D20+D10_272!D20+D10_273!D20+D10_274!D20+D10_281!D20+D10_282!D20+D10_283!D20+D10_284!D20+D10_285!D20+D10_286!D20+D10_288!D20+D10_291!D20+D10_292!D20+D10_293!D20</f>
        <v>0</v>
      </c>
      <c r="E20" s="703">
        <f>D10_211!E20+D10_212!E20+D10_213!E20+D10_214!E20+D10_232!E20+D10_241!E20+D10_242!E20+D10_248!E20+D10_251!E20+D10_252!E20+D10_253!E20+D10_261!E20+D10_262!E20+D10_263!E20+D10_264!E20+D10_265!E20+D10_266!E20+D10_271!E20+D10_272!E20+D10_273!E20+D10_274!E20+D10_281!E20+D10_282!E20+D10_283!E20+D10_284!E20+D10_285!E20+D10_286!E20+D10_288!E20+D10_291!E20+D10_292!E20+D10_293!E20</f>
        <v>0</v>
      </c>
      <c r="F20" s="703">
        <f>D10_211!F20+D10_212!F20+D10_213!F20+D10_214!F20+D10_232!F20+D10_241!F20+D10_242!F20+D10_248!F20+D10_251!F20+D10_252!F20+D10_253!F20+D10_261!F20+D10_262!F20+D10_263!F20+D10_264!F20+D10_265!F20+D10_266!F20+D10_271!F20+D10_272!F20+D10_273!F20+D10_274!F20+D10_281!F20+D10_282!F20+D10_283!F20+D10_284!F20+D10_285!F20+D10_286!F20+D10_288!F20+D10_291!F20+D10_292!F20+D10_293!F20</f>
        <v>0</v>
      </c>
      <c r="G20" s="703">
        <f>D10_211!G20+D10_212!G20+D10_213!G20+D10_214!G20+D10_232!G20+D10_241!G20+D10_242!G20+D10_248!G20+D10_251!G20+D10_252!G20+D10_253!G20+D10_261!G20+D10_262!G20+D10_263!G20+D10_264!G20+D10_265!G20+D10_266!G20+D10_271!G20+D10_272!G20+D10_273!G20+D10_274!G20+D10_281!G20+D10_282!G20+D10_283!G20+D10_284!G20+D10_285!G20+D10_286!G20+D10_288!G20+D10_291!G20+D10_292!G20+D10_293!G20</f>
        <v>0</v>
      </c>
      <c r="H20" s="291" t="s">
        <v>618</v>
      </c>
      <c r="I20" s="291" t="s">
        <v>618</v>
      </c>
    </row>
    <row r="21" spans="2:9" s="14" customFormat="1" ht="16.55" customHeight="1" x14ac:dyDescent="0.25">
      <c r="B21" s="108" t="s">
        <v>619</v>
      </c>
      <c r="C21" s="701">
        <f>D10_211!C21+D10_212!C21+D10_213!C21+D10_214!C21+D10_232!C21+D10_241!C21+D10_242!C21+D10_248!C21+D10_251!C21+D10_252!C21+D10_253!C21+D10_261!C21+D10_262!C21+D10_263!C21+D10_264!C21+D10_265!C21+D10_266!C21+D10_271!C21+D10_272!C21+D10_273!C21+D10_274!C21+D10_281!C21+D10_282!C21+D10_283!C21+D10_284!C21+D10_285!C21+D10_286!C21+D10_288!C21+D10_291!C21+D10_292!C21+D10_293!C21</f>
        <v>0</v>
      </c>
      <c r="D21" s="702">
        <f>D10_211!D21+D10_212!D21+D10_213!D21+D10_214!D21+D10_232!D21+D10_241!D21+D10_242!D21+D10_248!D21+D10_251!D21+D10_252!D21+D10_253!D21+D10_261!D21+D10_262!D21+D10_263!D21+D10_264!D21+D10_265!D21+D10_266!D21+D10_271!D21+D10_272!D21+D10_273!D21+D10_274!D21+D10_281!D21+D10_282!D21+D10_283!D21+D10_284!D21+D10_285!D21+D10_286!D21+D10_288!D21+D10_291!D21+D10_292!D21+D10_293!D21</f>
        <v>0</v>
      </c>
      <c r="E21" s="703">
        <f>D10_211!E21+D10_212!E21+D10_213!E21+D10_214!E21+D10_232!E21+D10_241!E21+D10_242!E21+D10_248!E21+D10_251!E21+D10_252!E21+D10_253!E21+D10_261!E21+D10_262!E21+D10_263!E21+D10_264!E21+D10_265!E21+D10_266!E21+D10_271!E21+D10_272!E21+D10_273!E21+D10_274!E21+D10_281!E21+D10_282!E21+D10_283!E21+D10_284!E21+D10_285!E21+D10_286!E21+D10_288!E21+D10_291!E21+D10_292!E21+D10_293!E21</f>
        <v>0</v>
      </c>
      <c r="F21" s="703">
        <f>D10_211!F21+D10_212!F21+D10_213!F21+D10_214!F21+D10_232!F21+D10_241!F21+D10_242!F21+D10_248!F21+D10_251!F21+D10_252!F21+D10_253!F21+D10_261!F21+D10_262!F21+D10_263!F21+D10_264!F21+D10_265!F21+D10_266!F21+D10_271!F21+D10_272!F21+D10_273!F21+D10_274!F21+D10_281!F21+D10_282!F21+D10_283!F21+D10_284!F21+D10_285!F21+D10_286!F21+D10_288!F21+D10_291!F21+D10_292!F21+D10_293!F21</f>
        <v>0</v>
      </c>
      <c r="G21" s="703">
        <f>D10_211!G21+D10_212!G21+D10_213!G21+D10_214!G21+D10_232!G21+D10_241!G21+D10_242!G21+D10_248!G21+D10_251!G21+D10_252!G21+D10_253!G21+D10_261!G21+D10_262!G21+D10_263!G21+D10_264!G21+D10_265!G21+D10_266!G21+D10_271!G21+D10_272!G21+D10_273!G21+D10_274!G21+D10_281!G21+D10_282!G21+D10_283!G21+D10_284!G21+D10_285!G21+D10_286!G21+D10_288!G21+D10_291!G21+D10_292!G21+D10_293!G21</f>
        <v>0</v>
      </c>
      <c r="H21" s="291" t="s">
        <v>618</v>
      </c>
      <c r="I21" s="466">
        <f>SUM(C21:G21)</f>
        <v>0</v>
      </c>
    </row>
    <row r="22" spans="2:9" s="14" customFormat="1" ht="16.55" customHeight="1" x14ac:dyDescent="0.25">
      <c r="B22" s="108" t="s">
        <v>620</v>
      </c>
      <c r="C22" s="701">
        <f>D10_211!C22+D10_212!C22+D10_213!C22+D10_214!C22+D10_232!C22+D10_241!C22+D10_242!C22+D10_248!C22+D10_251!C22+D10_252!C22+D10_253!C22+D10_261!C22+D10_262!C22+D10_263!C22+D10_264!C22+D10_265!C22+D10_266!C22+D10_271!C22+D10_272!C22+D10_273!C22+D10_274!C22+D10_281!C22+D10_282!C22+D10_283!C22+D10_284!C22+D10_285!C22+D10_286!C22+D10_288!C22+D10_291!C22+D10_292!C22+D10_293!C22</f>
        <v>0</v>
      </c>
      <c r="D22" s="702">
        <f>D10_211!D22+D10_212!D22+D10_213!D22+D10_214!D22+D10_232!D22+D10_241!D22+D10_242!D22+D10_248!D22+D10_251!D22+D10_252!D22+D10_253!D22+D10_261!D22+D10_262!D22+D10_263!D22+D10_264!D22+D10_265!D22+D10_266!D22+D10_271!D22+D10_272!D22+D10_273!D22+D10_274!D22+D10_281!D22+D10_282!D22+D10_283!D22+D10_284!D22+D10_285!D22+D10_286!D22+D10_288!D22+D10_291!D22+D10_292!D22+D10_293!D22</f>
        <v>0</v>
      </c>
      <c r="E22" s="703">
        <f>D10_211!E22+D10_212!E22+D10_213!E22+D10_214!E22+D10_232!E22+D10_241!E22+D10_242!E22+D10_248!E22+D10_251!E22+D10_252!E22+D10_253!E22+D10_261!E22+D10_262!E22+D10_263!E22+D10_264!E22+D10_265!E22+D10_266!E22+D10_271!E22+D10_272!E22+D10_273!E22+D10_274!E22+D10_281!E22+D10_282!E22+D10_283!E22+D10_284!E22+D10_285!E22+D10_286!E22+D10_288!E22+D10_291!E22+D10_292!E22+D10_293!E22</f>
        <v>0</v>
      </c>
      <c r="F22" s="703">
        <f>D10_211!F22+D10_212!F22+D10_213!F22+D10_214!F22+D10_232!F22+D10_241!F22+D10_242!F22+D10_248!F22+D10_251!F22+D10_252!F22+D10_253!F22+D10_261!F22+D10_262!F22+D10_263!F22+D10_264!F22+D10_265!F22+D10_266!F22+D10_271!F22+D10_272!F22+D10_273!F22+D10_274!F22+D10_281!F22+D10_282!F22+D10_283!F22+D10_284!F22+D10_285!F22+D10_286!F22+D10_288!F22+D10_291!F22+D10_292!F22+D10_293!F22</f>
        <v>0</v>
      </c>
      <c r="G22" s="703">
        <f>D10_211!G22+D10_212!G22+D10_213!G22+D10_214!G22+D10_232!G22+D10_241!G22+D10_242!G22+D10_248!G22+D10_251!G22+D10_252!G22+D10_253!G22+D10_261!G22+D10_262!G22+D10_263!G22+D10_264!G22+D10_265!G22+D10_266!G22+D10_271!G22+D10_272!G22+D10_273!G22+D10_274!G22+D10_281!G22+D10_282!G22+D10_283!G22+D10_284!G22+D10_285!G22+D10_286!G22+D10_288!G22+D10_291!G22+D10_292!G22+D10_293!G22</f>
        <v>0</v>
      </c>
      <c r="H22" s="703">
        <f>D10_211!H22+D10_212!H22+D10_213!H22+D10_214!H22+D10_232!H22+D10_241!H22+D10_242!H22+D10_248!H22+D10_251!H22+D10_252!H22+D10_253!H22+D10_261!H22+D10_262!H22+D10_263!H22+D10_264!H22+D10_265!H22+D10_266!H22+D10_271!H22+D10_272!H22+D10_273!H22+D10_274!H22+D10_281!H22+D10_282!H22+D10_283!H22+D10_284!H22+D10_285!H22+D10_286!H22+D10_288!H22+D10_291!H22+D10_292!H22+D10_293!H22</f>
        <v>0</v>
      </c>
      <c r="I22" s="466">
        <f>SUM(C22:H22)</f>
        <v>0</v>
      </c>
    </row>
    <row r="23" spans="2:9" s="14" customFormat="1" ht="16.55" customHeight="1" x14ac:dyDescent="0.25">
      <c r="B23" s="109" t="s">
        <v>621</v>
      </c>
      <c r="C23" s="699">
        <f>D10_211!C23+D10_212!C23+D10_213!C23+D10_214!C23+D10_232!C23+D10_241!C23+D10_242!C23+D10_248!C23+D10_251!C23+D10_252!C23+D10_253!C23+D10_261!C23+D10_262!C23+D10_263!C23+D10_264!C23+D10_265!C23+D10_266!C23+D10_271!C23+D10_272!C23+D10_273!C23+D10_274!C23+D10_281!C23+D10_282!C23+D10_283!C23+D10_284!C23+D10_285!C23+D10_286!C23+D10_288!C23+D10_291!C23+D10_292!C23+D10_293!C23</f>
        <v>0</v>
      </c>
      <c r="D23" s="699" t="e">
        <f>D10_211!D23+D10_212!D23+D10_213!D23+D10_214!D23+D10_232!D23+D10_241!D23+D10_242!D23+D10_248!D23+D10_251!D23+D10_252!D23+D10_253!D23+D10_261!D23+D10_262!D23+D10_263!D23+D10_264!D23+D10_265!D23+D10_266!D23+D10_271!D23+D10_272!D23+D10_273!D23+D10_274!D23+D10_281!D23+D10_282!D23+D10_283!D23+D10_284!D23+D10_285!D23+D10_286!D23+D10_288!D23+D10_291!D23+D10_292!D23+D10_293!D23</f>
        <v>#DIV/0!</v>
      </c>
      <c r="E23" s="699" t="e">
        <f>D10_211!E23+D10_212!E23+D10_213!E23+D10_214!E23+D10_232!E23+D10_241!E23+D10_242!E23+D10_248!E23+D10_251!E23+D10_252!E23+D10_253!E23+D10_261!E23+D10_262!E23+D10_263!E23+D10_264!E23+D10_265!E23+D10_266!E23+D10_271!E23+D10_272!E23+D10_273!E23+D10_274!E23+D10_281!E23+D10_282!E23+D10_283!E23+D10_284!E23+D10_285!E23+D10_286!E23+D10_288!E23+D10_291!E23+D10_292!E23+D10_293!E23</f>
        <v>#DIV/0!</v>
      </c>
      <c r="F23" s="699" t="e">
        <f>D10_211!F23+D10_212!F23+D10_213!F23+D10_214!F23+D10_232!F23+D10_241!F23+D10_242!F23+D10_248!F23+D10_251!F23+D10_252!F23+D10_253!F23+D10_261!F23+D10_262!F23+D10_263!F23+D10_264!F23+D10_265!F23+D10_266!F23+D10_271!F23+D10_272!F23+D10_273!F23+D10_274!F23+D10_281!F23+D10_282!F23+D10_283!F23+D10_284!F23+D10_285!F23+D10_286!F23+D10_288!F23+D10_291!F23+D10_292!F23+D10_293!F23</f>
        <v>#DIV/0!</v>
      </c>
      <c r="G23" s="699" t="e">
        <f>D10_211!G23+D10_212!G23+D10_213!G23+D10_214!G23+D10_232!G23+D10_241!G23+D10_242!G23+D10_248!G23+D10_251!G23+D10_252!G23+D10_253!G23+D10_261!G23+D10_262!G23+D10_263!G23+D10_264!G23+D10_265!G23+D10_266!G23+D10_271!G23+D10_272!G23+D10_273!G23+D10_274!G23+D10_281!G23+D10_282!G23+D10_283!G23+D10_284!G23+D10_285!G23+D10_286!G23+D10_288!G23+D10_291!G23+D10_292!G23+D10_293!G23</f>
        <v>#DIV/0!</v>
      </c>
      <c r="H23" s="699" t="e">
        <f>D10_211!H23+D10_212!H23+D10_213!H23+D10_214!H23+D10_232!H23+D10_241!H23+D10_242!H23+D10_248!H23+D10_251!H23+D10_252!H23+D10_253!H23+D10_261!H23+D10_262!H23+D10_263!H23+D10_264!H23+D10_265!H23+D10_266!H23+D10_271!H23+D10_272!H23+D10_273!H23+D10_274!H23+D10_281!H23+D10_282!H23+D10_283!H23+D10_284!H23+D10_285!H23+D10_286!H23+D10_288!H23+D10_291!H23+D10_292!H23+D10_293!H23</f>
        <v>#DIV/0!</v>
      </c>
      <c r="I23" s="467" t="e">
        <f>SUM(C23:H23)</f>
        <v>#DIV/0!</v>
      </c>
    </row>
    <row r="24" spans="2:9" s="14" customFormat="1" ht="16.55" customHeight="1" x14ac:dyDescent="0.25">
      <c r="B24" s="104" t="s">
        <v>622</v>
      </c>
      <c r="C24" s="292" t="s">
        <v>618</v>
      </c>
      <c r="D24" s="265" t="e">
        <f>D20-D21+D22+D23</f>
        <v>#DIV/0!</v>
      </c>
      <c r="E24" s="265" t="e">
        <f>E20-E21+E22+E23</f>
        <v>#DIV/0!</v>
      </c>
      <c r="F24" s="265" t="e">
        <f>F20-F21+F22+F23</f>
        <v>#DIV/0!</v>
      </c>
      <c r="G24" s="265" t="e">
        <f>G20-G21+G22+G23</f>
        <v>#DIV/0!</v>
      </c>
      <c r="H24" s="265" t="e">
        <f>H22+H23</f>
        <v>#DIV/0!</v>
      </c>
      <c r="I24" s="287" t="s">
        <v>618</v>
      </c>
    </row>
    <row r="25" spans="2:9" s="14" customFormat="1" ht="16.55" customHeight="1" x14ac:dyDescent="0.25">
      <c r="B25" s="108" t="s">
        <v>623</v>
      </c>
      <c r="C25" s="290"/>
      <c r="D25" s="257"/>
      <c r="E25" s="291"/>
      <c r="F25" s="291"/>
      <c r="G25" s="291"/>
      <c r="H25" s="291"/>
      <c r="I25" s="291"/>
    </row>
    <row r="26" spans="2:9" s="14" customFormat="1" ht="16.55" customHeight="1" x14ac:dyDescent="0.25">
      <c r="B26" s="108" t="s">
        <v>624</v>
      </c>
      <c r="C26" s="290" t="s">
        <v>618</v>
      </c>
      <c r="D26" s="702">
        <f>D10_211!D26+D10_212!D26+D10_213!D26+D10_214!D26+D10_232!D26+D10_241!D26+D10_242!D26+D10_248!D26+D10_251!D26+D10_252!D26+D10_253!D26+D10_261!D26+D10_262!D26+D10_263!D26+D10_264!D26+D10_265!D26+D10_266!D26+D10_271!D26+D10_272!D26+D10_273!D26+D10_274!D26+D10_281!D26+D10_282!D26+D10_283!D26+D10_284!D26+D10_285!D26+D10_286!D26+D10_288!D26+D10_291!D26+D10_292!D26+D10_293!D26</f>
        <v>0</v>
      </c>
      <c r="E26" s="703">
        <f>D10_211!E26+D10_212!E26+D10_213!E26+D10_214!E26+D10_232!E26+D10_241!E26+D10_242!E26+D10_248!E26+D10_251!E26+D10_252!E26+D10_253!E26+D10_261!E26+D10_262!E26+D10_263!E26+D10_264!E26+D10_265!E26+D10_266!E26+D10_271!E26+D10_272!E26+D10_273!E26+D10_274!E26+D10_281!E26+D10_282!E26+D10_283!E26+D10_284!E26+D10_285!E26+D10_286!E26+D10_288!E26+D10_291!E26+D10_292!E26+D10_293!E26</f>
        <v>0</v>
      </c>
      <c r="F26" s="703">
        <f>D10_211!F26+D10_212!F26+D10_213!F26+D10_214!F26+D10_232!F26+D10_241!F26+D10_242!F26+D10_248!F26+D10_251!F26+D10_252!F26+D10_253!F26+D10_261!F26+D10_262!F26+D10_263!F26+D10_264!F26+D10_265!F26+D10_266!F26+D10_271!F26+D10_272!F26+D10_273!F26+D10_274!F26+D10_281!F26+D10_282!F26+D10_283!F26+D10_284!F26+D10_285!F26+D10_286!F26+D10_288!F26+D10_291!F26+D10_292!F26+D10_293!F26</f>
        <v>0</v>
      </c>
      <c r="G26" s="703">
        <f>D10_211!G26+D10_212!G26+D10_213!G26+D10_214!G26+D10_232!G26+D10_241!G26+D10_242!G26+D10_248!G26+D10_251!G26+D10_252!G26+D10_253!G26+D10_261!G26+D10_262!G26+D10_263!G26+D10_264!G26+D10_265!G26+D10_266!G26+D10_271!G26+D10_272!G26+D10_273!G26+D10_274!G26+D10_281!G26+D10_282!G26+D10_283!G26+D10_284!G26+D10_285!G26+D10_286!G26+D10_288!G26+D10_291!G26+D10_292!G26+D10_293!G26</f>
        <v>0</v>
      </c>
      <c r="H26" s="291" t="s">
        <v>618</v>
      </c>
      <c r="I26" s="291" t="s">
        <v>618</v>
      </c>
    </row>
    <row r="27" spans="2:9" s="14" customFormat="1" ht="16.55" customHeight="1" x14ac:dyDescent="0.25">
      <c r="B27" s="108" t="s">
        <v>625</v>
      </c>
      <c r="C27" s="701">
        <f>D10_211!C27+D10_212!C27+D10_213!C27+D10_214!C27+D10_232!C27+D10_241!C27+D10_242!C27+D10_248!C27+D10_251!C27+D10_252!C27+D10_253!C27+D10_261!C27+D10_262!C27+D10_263!C27+D10_264!C27+D10_265!C27+D10_266!C27+D10_271!C27+D10_272!C27+D10_273!C27+D10_274!C27+D10_281!C27+D10_282!C27+D10_283!C27+D10_284!C27+D10_285!C27+D10_286!C27+D10_288!C27+D10_291!C27+D10_292!C27+D10_293!C27</f>
        <v>0</v>
      </c>
      <c r="D27" s="702">
        <f>D10_211!D27+D10_212!D27+D10_213!D27+D10_214!D27+D10_232!D27+D10_241!D27+D10_242!D27+D10_248!D27+D10_251!D27+D10_252!D27+D10_253!D27+D10_261!D27+D10_262!D27+D10_263!D27+D10_264!D27+D10_265!D27+D10_266!D27+D10_271!D27+D10_272!D27+D10_273!D27+D10_274!D27+D10_281!D27+D10_282!D27+D10_283!D27+D10_284!D27+D10_285!D27+D10_286!D27+D10_288!D27+D10_291!D27+D10_292!D27+D10_293!D27</f>
        <v>0</v>
      </c>
      <c r="E27" s="703">
        <f>D10_211!E27+D10_212!E27+D10_213!E27+D10_214!E27+D10_232!E27+D10_241!E27+D10_242!E27+D10_248!E27+D10_251!E27+D10_252!E27+D10_253!E27+D10_261!E27+D10_262!E27+D10_263!E27+D10_264!E27+D10_265!E27+D10_266!E27+D10_271!E27+D10_272!E27+D10_273!E27+D10_274!E27+D10_281!E27+D10_282!E27+D10_283!E27+D10_284!E27+D10_285!E27+D10_286!E27+D10_288!E27+D10_291!E27+D10_292!E27+D10_293!E27</f>
        <v>0</v>
      </c>
      <c r="F27" s="703">
        <f>D10_211!F27+D10_212!F27+D10_213!F27+D10_214!F27+D10_232!F27+D10_241!F27+D10_242!F27+D10_248!F27+D10_251!F27+D10_252!F27+D10_253!F27+D10_261!F27+D10_262!F27+D10_263!F27+D10_264!F27+D10_265!F27+D10_266!F27+D10_271!F27+D10_272!F27+D10_273!F27+D10_274!F27+D10_281!F27+D10_282!F27+D10_283!F27+D10_284!F27+D10_285!F27+D10_286!F27+D10_288!F27+D10_291!F27+D10_292!F27+D10_293!F27</f>
        <v>0</v>
      </c>
      <c r="G27" s="703">
        <f>D10_211!G27+D10_212!G27+D10_213!G27+D10_214!G27+D10_232!G27+D10_241!G27+D10_242!G27+D10_248!G27+D10_251!G27+D10_252!G27+D10_253!G27+D10_261!G27+D10_262!G27+D10_263!G27+D10_264!G27+D10_265!G27+D10_266!G27+D10_271!G27+D10_272!G27+D10_273!G27+D10_274!G27+D10_281!G27+D10_282!G27+D10_283!G27+D10_284!G27+D10_285!G27+D10_286!G27+D10_288!G27+D10_291!G27+D10_292!G27+D10_293!G27</f>
        <v>0</v>
      </c>
      <c r="H27" s="703">
        <f>D10_211!H27+D10_212!H27+D10_213!H27+D10_214!H27+D10_232!H27+D10_241!H27+D10_242!H27+D10_248!H27+D10_251!H27+D10_252!H27+D10_253!H27+D10_261!H27+D10_262!H27+D10_263!H27+D10_264!H27+D10_265!H27+D10_266!H27+D10_271!H27+D10_272!H27+D10_273!H27+D10_274!H27+D10_281!H27+D10_282!H27+D10_283!H27+D10_284!H27+D10_285!H27+D10_286!H27+D10_288!H27+D10_291!H27+D10_292!H27+D10_293!H27</f>
        <v>0</v>
      </c>
      <c r="I27" s="264">
        <f>SUM(C27:H27)</f>
        <v>0</v>
      </c>
    </row>
    <row r="28" spans="2:9" s="14" customFormat="1" ht="16.55" customHeight="1" x14ac:dyDescent="0.25">
      <c r="B28" s="108" t="s">
        <v>626</v>
      </c>
      <c r="C28" s="701">
        <f>D10_211!C28+D10_212!C28+D10_213!C28+D10_214!C28+D10_232!C28+D10_241!C28+D10_242!C28+D10_248!C28+D10_251!C28+D10_252!C28+D10_253!C28+D10_261!C28+D10_262!C28+D10_263!C28+D10_264!C28+D10_265!C28+D10_266!C28+D10_271!C28+D10_272!C28+D10_273!C28+D10_274!C28+D10_281!C28+D10_282!C28+D10_283!C28+D10_284!C28+D10_285!C28+D10_286!C28+D10_288!C28+D10_291!C28+D10_292!C28+D10_293!C28</f>
        <v>0</v>
      </c>
      <c r="D28" s="702">
        <f>D10_211!D28+D10_212!D28+D10_213!D28+D10_214!D28+D10_232!D28+D10_241!D28+D10_242!D28+D10_248!D28+D10_251!D28+D10_252!D28+D10_253!D28+D10_261!D28+D10_262!D28+D10_263!D28+D10_264!D28+D10_265!D28+D10_266!D28+D10_271!D28+D10_272!D28+D10_273!D28+D10_274!D28+D10_281!D28+D10_282!D28+D10_283!D28+D10_284!D28+D10_285!D28+D10_286!D28+D10_288!D28+D10_291!D28+D10_292!D28+D10_293!D28</f>
        <v>0</v>
      </c>
      <c r="E28" s="703">
        <f>D10_211!E28+D10_212!E28+D10_213!E28+D10_214!E28+D10_232!E28+D10_241!E28+D10_242!E28+D10_248!E28+D10_251!E28+D10_252!E28+D10_253!E28+D10_261!E28+D10_262!E28+D10_263!E28+D10_264!E28+D10_265!E28+D10_266!E28+D10_271!E28+D10_272!E28+D10_273!E28+D10_274!E28+D10_281!E28+D10_282!E28+D10_283!E28+D10_284!E28+D10_285!E28+D10_286!E28+D10_288!E28+D10_291!E28+D10_292!E28+D10_293!E28</f>
        <v>0</v>
      </c>
      <c r="F28" s="703">
        <f>D10_211!F28+D10_212!F28+D10_213!F28+D10_214!F28+D10_232!F28+D10_241!F28+D10_242!F28+D10_248!F28+D10_251!F28+D10_252!F28+D10_253!F28+D10_261!F28+D10_262!F28+D10_263!F28+D10_264!F28+D10_265!F28+D10_266!F28+D10_271!F28+D10_272!F28+D10_273!F28+D10_274!F28+D10_281!F28+D10_282!F28+D10_283!F28+D10_284!F28+D10_285!F28+D10_286!F28+D10_288!F28+D10_291!F28+D10_292!F28+D10_293!F28</f>
        <v>0</v>
      </c>
      <c r="G28" s="703">
        <f>D10_211!G28+D10_212!G28+D10_213!G28+D10_214!G28+D10_232!G28+D10_241!G28+D10_242!G28+D10_248!G28+D10_251!G28+D10_252!G28+D10_253!G28+D10_261!G28+D10_262!G28+D10_263!G28+D10_264!G28+D10_265!G28+D10_266!G28+D10_271!G28+D10_272!G28+D10_273!G28+D10_274!G28+D10_281!G28+D10_282!G28+D10_283!G28+D10_284!G28+D10_285!G28+D10_286!G28+D10_288!G28+D10_291!G28+D10_292!G28+D10_293!G28</f>
        <v>0</v>
      </c>
      <c r="H28" s="291" t="s">
        <v>618</v>
      </c>
      <c r="I28" s="264">
        <f>SUM(C28:G28)</f>
        <v>0</v>
      </c>
    </row>
    <row r="29" spans="2:9" s="14" customFormat="1" ht="16.55" customHeight="1" x14ac:dyDescent="0.25">
      <c r="B29" s="108" t="s">
        <v>627</v>
      </c>
      <c r="C29" s="701">
        <f>D10_211!C29+D10_212!C29+D10_213!C29+D10_214!C29+D10_232!C29+D10_241!C29+D10_242!C29+D10_248!C29+D10_251!C29+D10_252!C29+D10_253!C29+D10_261!C29+D10_262!C29+D10_263!C29+D10_264!C29+D10_265!C29+D10_266!C29+D10_271!C29+D10_272!C29+D10_273!C29+D10_274!C29+D10_281!C29+D10_282!C29+D10_283!C29+D10_284!C29+D10_285!C29+D10_286!C29+D10_288!C29+D10_291!C29+D10_292!C29+D10_293!C29</f>
        <v>0</v>
      </c>
      <c r="D29" s="702">
        <f>D10_211!D29+D10_212!D29+D10_213!D29+D10_214!D29+D10_232!D29+D10_241!D29+D10_242!D29+D10_248!D29+D10_251!D29+D10_252!D29+D10_253!D29+D10_261!D29+D10_262!D29+D10_263!D29+D10_264!D29+D10_265!D29+D10_266!D29+D10_271!D29+D10_272!D29+D10_273!D29+D10_274!D29+D10_281!D29+D10_282!D29+D10_283!D29+D10_284!D29+D10_285!D29+D10_286!D29+D10_288!D29+D10_291!D29+D10_292!D29+D10_293!D29</f>
        <v>0</v>
      </c>
      <c r="E29" s="703">
        <f>D10_211!E29+D10_212!E29+D10_213!E29+D10_214!E29+D10_232!E29+D10_241!E29+D10_242!E29+D10_248!E29+D10_251!E29+D10_252!E29+D10_253!E29+D10_261!E29+D10_262!E29+D10_263!E29+D10_264!E29+D10_265!E29+D10_266!E29+D10_271!E29+D10_272!E29+D10_273!E29+D10_274!E29+D10_281!E29+D10_282!E29+D10_283!E29+D10_284!E29+D10_285!E29+D10_286!E29+D10_288!E29+D10_291!E29+D10_292!E29+D10_293!E29</f>
        <v>0</v>
      </c>
      <c r="F29" s="703">
        <f>D10_211!F29+D10_212!F29+D10_213!F29+D10_214!F29+D10_232!F29+D10_241!F29+D10_242!F29+D10_248!F29+D10_251!F29+D10_252!F29+D10_253!F29+D10_261!F29+D10_262!F29+D10_263!F29+D10_264!F29+D10_265!F29+D10_266!F29+D10_271!F29+D10_272!F29+D10_273!F29+D10_274!F29+D10_281!F29+D10_282!F29+D10_283!F29+D10_284!F29+D10_285!F29+D10_286!F29+D10_288!F29+D10_291!F29+D10_292!F29+D10_293!F29</f>
        <v>0</v>
      </c>
      <c r="G29" s="703">
        <f>D10_211!G29+D10_212!G29+D10_213!G29+D10_214!G29+D10_232!G29+D10_241!G29+D10_242!G29+D10_248!G29+D10_251!G29+D10_252!G29+D10_253!G29+D10_261!G29+D10_262!G29+D10_263!G29+D10_264!G29+D10_265!G29+D10_266!G29+D10_271!G29+D10_272!G29+D10_273!G29+D10_274!G29+D10_281!G29+D10_282!G29+D10_283!G29+D10_284!G29+D10_285!G29+D10_286!G29+D10_288!G29+D10_291!G29+D10_292!G29+D10_293!G29</f>
        <v>0</v>
      </c>
      <c r="H29" s="291" t="s">
        <v>618</v>
      </c>
      <c r="I29" s="264">
        <f>SUM(C29:G29)</f>
        <v>0</v>
      </c>
    </row>
    <row r="30" spans="2:9" s="14" customFormat="1" ht="16.55" customHeight="1" x14ac:dyDescent="0.25">
      <c r="B30" s="108" t="s">
        <v>628</v>
      </c>
      <c r="C30" s="701">
        <f>D10_211!C30+D10_212!C30+D10_213!C30+D10_214!C30+D10_232!C30+D10_241!C30+D10_242!C30+D10_248!C30+D10_251!C30+D10_252!C30+D10_253!C30+D10_261!C30+D10_262!C30+D10_263!C30+D10_264!C30+D10_265!C30+D10_266!C30+D10_271!C30+D10_272!C30+D10_273!C30+D10_274!C30+D10_281!C30+D10_282!C30+D10_283!C30+D10_284!C30+D10_285!C30+D10_286!C30+D10_288!C30+D10_291!C30+D10_292!C30+D10_293!C30</f>
        <v>0</v>
      </c>
      <c r="D30" s="702">
        <f>D10_211!D30+D10_212!D30+D10_213!D30+D10_214!D30+D10_232!D30+D10_241!D30+D10_242!D30+D10_248!D30+D10_251!D30+D10_252!D30+D10_253!D30+D10_261!D30+D10_262!D30+D10_263!D30+D10_264!D30+D10_265!D30+D10_266!D30+D10_271!D30+D10_272!D30+D10_273!D30+D10_274!D30+D10_281!D30+D10_282!D30+D10_283!D30+D10_284!D30+D10_285!D30+D10_286!D30+D10_288!D30+D10_291!D30+D10_292!D30+D10_293!D30</f>
        <v>0</v>
      </c>
      <c r="E30" s="703">
        <f>D10_211!E30+D10_212!E30+D10_213!E30+D10_214!E30+D10_232!E30+D10_241!E30+D10_242!E30+D10_248!E30+D10_251!E30+D10_252!E30+D10_253!E30+D10_261!E30+D10_262!E30+D10_263!E30+D10_264!E30+D10_265!E30+D10_266!E30+D10_271!E30+D10_272!E30+D10_273!E30+D10_274!E30+D10_281!E30+D10_282!E30+D10_283!E30+D10_284!E30+D10_285!E30+D10_286!E30+D10_288!E30+D10_291!E30+D10_292!E30+D10_293!E30</f>
        <v>0</v>
      </c>
      <c r="F30" s="703">
        <f>D10_211!F30+D10_212!F30+D10_213!F30+D10_214!F30+D10_232!F30+D10_241!F30+D10_242!F30+D10_248!F30+D10_251!F30+D10_252!F30+D10_253!F30+D10_261!F30+D10_262!F30+D10_263!F30+D10_264!F30+D10_265!F30+D10_266!F30+D10_271!F30+D10_272!F30+D10_273!F30+D10_274!F30+D10_281!F30+D10_282!F30+D10_283!F30+D10_284!F30+D10_285!F30+D10_286!F30+D10_288!F30+D10_291!F30+D10_292!F30+D10_293!F30</f>
        <v>0</v>
      </c>
      <c r="G30" s="703">
        <f>D10_211!G30+D10_212!G30+D10_213!G30+D10_214!G30+D10_232!G30+D10_241!G30+D10_242!G30+D10_248!G30+D10_251!G30+D10_252!G30+D10_253!G30+D10_261!G30+D10_262!G30+D10_263!G30+D10_264!G30+D10_265!G30+D10_266!G30+D10_271!G30+D10_272!G30+D10_273!G30+D10_274!G30+D10_281!G30+D10_282!G30+D10_283!G30+D10_284!G30+D10_285!G30+D10_286!G30+D10_288!G30+D10_291!G30+D10_292!G30+D10_293!G30</f>
        <v>0</v>
      </c>
      <c r="H30" s="291" t="s">
        <v>618</v>
      </c>
      <c r="I30" s="264">
        <f>SUM(C30:G30)</f>
        <v>0</v>
      </c>
    </row>
    <row r="31" spans="2:9" s="14" customFormat="1" ht="16.55" customHeight="1" x14ac:dyDescent="0.25">
      <c r="B31" s="109" t="s">
        <v>629</v>
      </c>
      <c r="C31" s="699">
        <f>D10_211!C31+D10_212!C31+D10_213!C31+D10_214!C31+D10_232!C31+D10_241!C31+D10_242!C31+D10_248!C31+D10_251!C31+D10_252!C31+D10_253!C31+D10_261!C31+D10_262!C31+D10_263!C31+D10_264!C31+D10_265!C31+D10_266!C31+D10_271!C31+D10_272!C31+D10_273!C31+D10_274!C31+D10_281!C31+D10_282!C31+D10_283!C31+D10_284!C31+D10_285!C31+D10_286!C31+D10_288!C31+D10_291!C31+D10_292!C31+D10_293!C31</f>
        <v>0</v>
      </c>
      <c r="D31" s="704" t="e">
        <f>D10_211!D31+D10_212!D31+D10_213!D31+D10_214!D31+D10_232!D31+D10_241!D31+D10_242!D31+D10_248!D31+D10_251!D31+D10_252!D31+D10_253!D31+D10_261!D31+D10_262!D31+D10_263!D31+D10_264!D31+D10_265!D31+D10_266!D31+D10_271!D31+D10_272!D31+D10_273!D31+D10_274!D31+D10_281!D31+D10_282!D31+D10_283!D31+D10_284!D31+D10_285!D31+D10_286!D31+D10_288!D31+D10_291!D31+D10_292!D31+D10_293!D31</f>
        <v>#DIV/0!</v>
      </c>
      <c r="E31" s="705" t="e">
        <f>D10_211!E31+D10_212!E31+D10_213!E31+D10_214!E31+D10_232!E31+D10_241!E31+D10_242!E31+D10_248!E31+D10_251!E31+D10_252!E31+D10_253!E31+D10_261!E31+D10_262!E31+D10_263!E31+D10_264!E31+D10_265!E31+D10_266!E31+D10_271!E31+D10_272!E31+D10_273!E31+D10_274!E31+D10_281!E31+D10_282!E31+D10_283!E31+D10_284!E31+D10_285!E31+D10_286!E31+D10_288!E31+D10_291!E31+D10_292!E31+D10_293!E31</f>
        <v>#DIV/0!</v>
      </c>
      <c r="F31" s="705" t="e">
        <f>D10_211!F31+D10_212!F31+D10_213!F31+D10_214!F31+D10_232!F31+D10_241!F31+D10_242!F31+D10_248!F31+D10_251!F31+D10_252!F31+D10_253!F31+D10_261!F31+D10_262!F31+D10_263!F31+D10_264!F31+D10_265!F31+D10_266!F31+D10_271!F31+D10_272!F31+D10_273!F31+D10_274!F31+D10_281!F31+D10_282!F31+D10_283!F31+D10_284!F31+D10_285!F31+D10_286!F31+D10_288!F31+D10_291!F31+D10_292!F31+D10_293!F31</f>
        <v>#DIV/0!</v>
      </c>
      <c r="G31" s="705" t="e">
        <f>D10_211!G31+D10_212!G31+D10_213!G31+D10_214!G31+D10_232!G31+D10_241!G31+D10_242!G31+D10_248!G31+D10_251!G31+D10_252!G31+D10_253!G31+D10_261!G31+D10_262!G31+D10_263!G31+D10_264!G31+D10_265!G31+D10_266!G31+D10_271!G31+D10_272!G31+D10_273!G31+D10_274!G31+D10_281!G31+D10_282!G31+D10_283!G31+D10_284!G31+D10_285!G31+D10_286!G31+D10_288!G31+D10_291!G31+D10_292!G31+D10_293!G31</f>
        <v>#DIV/0!</v>
      </c>
      <c r="H31" s="705" t="e">
        <f>D10_211!H31+D10_212!H31+D10_213!H31+D10_214!H31+D10_232!H31+D10_241!H31+D10_242!H31+D10_248!H31+D10_251!H31+D10_252!H31+D10_253!H31+D10_261!H31+D10_262!H31+D10_263!H31+D10_264!H31+D10_265!H31+D10_266!H31+D10_271!H31+D10_272!H31+D10_273!H31+D10_274!H31+D10_281!H31+D10_282!H31+D10_283!H31+D10_284!H31+D10_285!H31+D10_286!H31+D10_288!H31+D10_291!H31+D10_292!H31+D10_293!H31</f>
        <v>#DIV/0!</v>
      </c>
      <c r="I31" s="265" t="e">
        <f>SUM(C31:H31)</f>
        <v>#DIV/0!</v>
      </c>
    </row>
    <row r="32" spans="2:9" s="14" customFormat="1" ht="16.55" hidden="1" customHeight="1" x14ac:dyDescent="0.25">
      <c r="B32" s="740" t="s">
        <v>200</v>
      </c>
      <c r="C32" s="740"/>
      <c r="D32" s="258"/>
      <c r="E32" s="258"/>
      <c r="F32" s="258"/>
      <c r="G32" s="258"/>
      <c r="H32" s="258"/>
      <c r="I32" s="654" t="s">
        <v>618</v>
      </c>
    </row>
    <row r="33" spans="2:9" s="14" customFormat="1" ht="16.55" hidden="1" customHeight="1" x14ac:dyDescent="0.25">
      <c r="B33" s="741" t="s">
        <v>201</v>
      </c>
      <c r="C33" s="741"/>
      <c r="D33" s="258"/>
      <c r="E33" s="258"/>
      <c r="F33" s="258"/>
      <c r="G33" s="258"/>
      <c r="H33" s="258"/>
      <c r="I33" s="258" t="s">
        <v>618</v>
      </c>
    </row>
    <row r="34" spans="2:9" s="112" customFormat="1" ht="8.1999999999999993" customHeight="1" x14ac:dyDescent="0.25">
      <c r="B34" s="84"/>
      <c r="C34" s="111"/>
      <c r="D34" s="111"/>
      <c r="E34" s="111"/>
      <c r="F34" s="111"/>
      <c r="G34" s="111"/>
      <c r="H34" s="111"/>
      <c r="I34" s="111"/>
    </row>
    <row r="35" spans="2:9" s="14" customFormat="1" ht="16.55" customHeight="1" x14ac:dyDescent="0.25">
      <c r="B35" s="1196" t="s">
        <v>695</v>
      </c>
      <c r="C35" s="1196"/>
      <c r="D35" s="1196"/>
      <c r="E35" s="1196"/>
      <c r="F35" s="1196"/>
      <c r="G35" s="1196"/>
      <c r="H35" s="1196"/>
      <c r="I35" s="1196"/>
    </row>
    <row r="36" spans="2:9" s="14" customFormat="1" ht="16.55" customHeight="1" x14ac:dyDescent="0.25">
      <c r="B36" s="1192" t="s">
        <v>630</v>
      </c>
      <c r="C36" s="1192"/>
      <c r="D36" s="1192"/>
      <c r="E36" s="1192"/>
      <c r="F36" s="1192"/>
      <c r="G36" s="1192"/>
      <c r="H36" s="1192"/>
      <c r="I36" s="1192"/>
    </row>
    <row r="37" spans="2:9" s="14" customFormat="1" ht="16.55" customHeight="1" x14ac:dyDescent="0.25">
      <c r="B37" s="1192" t="s">
        <v>631</v>
      </c>
      <c r="C37" s="1192"/>
      <c r="D37" s="1192"/>
      <c r="E37" s="1192"/>
      <c r="F37" s="1192"/>
      <c r="G37" s="1192"/>
      <c r="H37" s="1192"/>
      <c r="I37" s="1192"/>
    </row>
    <row r="38" spans="2:9" s="14" customFormat="1" ht="16.55" customHeight="1" x14ac:dyDescent="0.25"/>
    <row r="39" spans="2:9" s="14" customFormat="1" ht="30.8" hidden="1" customHeight="1" x14ac:dyDescent="0.3">
      <c r="B39" s="1193" t="s">
        <v>805</v>
      </c>
      <c r="C39" s="1193"/>
      <c r="D39" s="1193"/>
      <c r="E39" s="1193"/>
      <c r="F39" s="1193"/>
      <c r="G39" s="1193"/>
      <c r="H39" s="1193"/>
      <c r="I39" s="114"/>
    </row>
    <row r="40" spans="2:9" s="14" customFormat="1" ht="16.55" hidden="1" customHeight="1" x14ac:dyDescent="0.25">
      <c r="B40" s="276"/>
      <c r="C40" s="276"/>
      <c r="D40" s="276"/>
      <c r="E40" s="276"/>
      <c r="F40" s="276"/>
      <c r="G40" s="276"/>
      <c r="H40" s="276"/>
      <c r="I40" s="276"/>
    </row>
    <row r="41" spans="2:9" s="14" customFormat="1" ht="16.55" hidden="1" customHeight="1" x14ac:dyDescent="0.25">
      <c r="B41" s="233" t="s">
        <v>632</v>
      </c>
      <c r="C41" s="1198">
        <v>0</v>
      </c>
      <c r="D41" s="1198">
        <v>1</v>
      </c>
      <c r="E41" s="1198">
        <v>2</v>
      </c>
      <c r="F41" s="1198">
        <v>3</v>
      </c>
      <c r="G41" s="1198">
        <v>4</v>
      </c>
      <c r="H41" s="1198">
        <v>5</v>
      </c>
      <c r="I41" s="114"/>
    </row>
    <row r="42" spans="2:9" s="14" customFormat="1" ht="16.55" hidden="1" customHeight="1" x14ac:dyDescent="0.25">
      <c r="B42" s="233" t="s">
        <v>633</v>
      </c>
      <c r="C42" s="1199"/>
      <c r="D42" s="1199"/>
      <c r="E42" s="1199"/>
      <c r="F42" s="1199"/>
      <c r="G42" s="1199"/>
      <c r="H42" s="1199"/>
      <c r="I42" s="114"/>
    </row>
    <row r="43" spans="2:9" s="14" customFormat="1" ht="25" hidden="1" customHeight="1" x14ac:dyDescent="0.25">
      <c r="B43" s="86">
        <f>B44-1</f>
        <v>-5</v>
      </c>
      <c r="C43" s="237"/>
      <c r="D43" s="237"/>
      <c r="E43" s="237"/>
      <c r="F43" s="237"/>
      <c r="G43" s="237"/>
      <c r="H43" s="237"/>
      <c r="I43" s="115"/>
    </row>
    <row r="44" spans="2:9" s="14" customFormat="1" ht="25" hidden="1" customHeight="1" x14ac:dyDescent="0.25">
      <c r="B44" s="86">
        <f>B45-1</f>
        <v>-4</v>
      </c>
      <c r="C44" s="237"/>
      <c r="D44" s="237"/>
      <c r="E44" s="237"/>
      <c r="F44" s="294"/>
      <c r="G44" s="706">
        <f>D26+D27</f>
        <v>0</v>
      </c>
      <c r="H44" s="273"/>
      <c r="I44" s="115"/>
    </row>
    <row r="45" spans="2:9" s="14" customFormat="1" ht="25" hidden="1" customHeight="1" x14ac:dyDescent="0.25">
      <c r="B45" s="86">
        <f>B46-1</f>
        <v>-3</v>
      </c>
      <c r="C45" s="237"/>
      <c r="D45" s="237"/>
      <c r="E45" s="237"/>
      <c r="F45" s="706">
        <f>E26+E27</f>
        <v>0</v>
      </c>
      <c r="G45" s="273"/>
      <c r="H45" s="295"/>
      <c r="I45" s="115"/>
    </row>
    <row r="46" spans="2:9" s="14" customFormat="1" ht="25" hidden="1" customHeight="1" x14ac:dyDescent="0.25">
      <c r="B46" s="86">
        <f>B47-1</f>
        <v>-2</v>
      </c>
      <c r="C46" s="237"/>
      <c r="D46" s="237"/>
      <c r="E46" s="706">
        <f>F26+F27</f>
        <v>0</v>
      </c>
      <c r="F46" s="273"/>
      <c r="G46" s="295"/>
      <c r="H46" s="295"/>
      <c r="I46" s="115"/>
    </row>
    <row r="47" spans="2:9" s="14" customFormat="1" ht="25" hidden="1" customHeight="1" x14ac:dyDescent="0.25">
      <c r="B47" s="86">
        <f>B48-1</f>
        <v>-1</v>
      </c>
      <c r="C47" s="237"/>
      <c r="D47" s="706">
        <f>G26+G27</f>
        <v>0</v>
      </c>
      <c r="E47" s="273"/>
      <c r="F47" s="295"/>
      <c r="G47" s="295"/>
      <c r="H47" s="295"/>
      <c r="I47" s="115"/>
    </row>
    <row r="48" spans="2:9" s="14" customFormat="1" ht="25" hidden="1" customHeight="1" x14ac:dyDescent="0.25">
      <c r="B48" s="86">
        <f>B2</f>
        <v>0</v>
      </c>
      <c r="C48" s="706">
        <f>H27</f>
        <v>0</v>
      </c>
      <c r="D48" s="273"/>
      <c r="E48" s="295"/>
      <c r="F48" s="295"/>
      <c r="G48" s="295"/>
      <c r="H48" s="295"/>
      <c r="I48" s="115"/>
    </row>
    <row r="49" spans="2:10" s="14" customFormat="1" ht="16.55" hidden="1" customHeight="1" x14ac:dyDescent="0.25">
      <c r="B49" s="4"/>
      <c r="C49" s="4"/>
      <c r="D49" s="114"/>
      <c r="E49" s="114"/>
      <c r="F49" s="114"/>
      <c r="G49" s="114"/>
      <c r="H49" s="114"/>
      <c r="I49" s="114"/>
      <c r="J49" s="114"/>
    </row>
    <row r="50" spans="2:10" s="14" customFormat="1" ht="16.55" hidden="1" customHeight="1" x14ac:dyDescent="0.25">
      <c r="B50" s="1200" t="s">
        <v>634</v>
      </c>
      <c r="C50" s="1200"/>
      <c r="D50" s="1200"/>
      <c r="E50" s="1200"/>
      <c r="F50" s="1200"/>
      <c r="G50" s="115"/>
      <c r="H50" s="115"/>
      <c r="I50" s="115"/>
      <c r="J50" s="115"/>
    </row>
    <row r="51" spans="2:10" s="14" customFormat="1" ht="46.5" hidden="1" customHeight="1" x14ac:dyDescent="0.25">
      <c r="B51" s="66" t="s">
        <v>633</v>
      </c>
      <c r="C51" s="57" t="s">
        <v>1519</v>
      </c>
      <c r="D51" s="66" t="s">
        <v>635</v>
      </c>
      <c r="E51" s="66" t="s">
        <v>636</v>
      </c>
      <c r="F51" s="57" t="s">
        <v>806</v>
      </c>
      <c r="G51" s="116"/>
      <c r="H51" s="116"/>
      <c r="I51" s="116"/>
      <c r="J51" s="116"/>
    </row>
    <row r="52" spans="2:10" s="14" customFormat="1" ht="25" hidden="1" customHeight="1" x14ac:dyDescent="0.25">
      <c r="B52" s="61">
        <f>B48</f>
        <v>0</v>
      </c>
      <c r="C52" s="707" t="e">
        <f>(H43/G43)*((G43+G44)/(F43+F44))*((F43+F44+F45)/(E43+E44+E45))*((E43+E44+E45+E46)/(D43+D44+D45+D46))*((D43+D44+D45+D46+D47)/(C43+C44+C45+C46+C47))</f>
        <v>#DIV/0!</v>
      </c>
      <c r="D52" s="742">
        <f>C48</f>
        <v>0</v>
      </c>
      <c r="E52" s="742" t="e">
        <f>(C52-1)*D52</f>
        <v>#DIV/0!</v>
      </c>
      <c r="F52" s="468"/>
      <c r="G52" s="114"/>
      <c r="H52" s="114"/>
      <c r="I52" s="114"/>
      <c r="J52" s="114"/>
    </row>
    <row r="53" spans="2:10" s="14" customFormat="1" ht="25" hidden="1" customHeight="1" x14ac:dyDescent="0.25">
      <c r="B53" s="61">
        <f>B52-1</f>
        <v>-1</v>
      </c>
      <c r="C53" s="707" t="e">
        <f>(H43/G43)*((G43+G44)/(F43+F44))*((F43+F44+F45)/(E43+E44+E45))*((E43+E44+E45+E46)/(D43+D44+D45+D46))</f>
        <v>#DIV/0!</v>
      </c>
      <c r="D53" s="742">
        <f>D47</f>
        <v>0</v>
      </c>
      <c r="E53" s="742" t="e">
        <f>(C53-1)*D53</f>
        <v>#DIV/0!</v>
      </c>
      <c r="F53" s="468"/>
      <c r="G53" s="114"/>
      <c r="H53" s="114"/>
      <c r="I53" s="114"/>
      <c r="J53" s="114"/>
    </row>
    <row r="54" spans="2:10" s="14" customFormat="1" ht="25" hidden="1" customHeight="1" x14ac:dyDescent="0.25">
      <c r="B54" s="61">
        <f>B53-1</f>
        <v>-2</v>
      </c>
      <c r="C54" s="707" t="e">
        <f>(H43/G43)*((G43+G44)/(F43+F44))*((F43+F44+F45)/(E43+E44+E45))</f>
        <v>#DIV/0!</v>
      </c>
      <c r="D54" s="742">
        <f>E46</f>
        <v>0</v>
      </c>
      <c r="E54" s="742" t="e">
        <f>(C54-1)*D54</f>
        <v>#DIV/0!</v>
      </c>
      <c r="F54" s="468"/>
      <c r="G54" s="114"/>
      <c r="H54" s="114"/>
      <c r="I54" s="114"/>
      <c r="J54" s="114"/>
    </row>
    <row r="55" spans="2:10" s="14" customFormat="1" ht="25" hidden="1" customHeight="1" x14ac:dyDescent="0.25">
      <c r="B55" s="61">
        <f>B54-1</f>
        <v>-3</v>
      </c>
      <c r="C55" s="707" t="e">
        <f>(H43/G43)*((G43+G44)/(F43+F44))</f>
        <v>#DIV/0!</v>
      </c>
      <c r="D55" s="742">
        <f>F45</f>
        <v>0</v>
      </c>
      <c r="E55" s="742" t="e">
        <f>(C55-1)*D55</f>
        <v>#DIV/0!</v>
      </c>
      <c r="F55" s="468"/>
      <c r="G55" s="114"/>
      <c r="H55" s="114"/>
      <c r="I55" s="114"/>
      <c r="J55" s="114"/>
    </row>
    <row r="56" spans="2:10" s="14" customFormat="1" ht="25" hidden="1" customHeight="1" x14ac:dyDescent="0.25">
      <c r="B56" s="61">
        <f>B55-1</f>
        <v>-4</v>
      </c>
      <c r="C56" s="707" t="e">
        <f>H43/G43</f>
        <v>#DIV/0!</v>
      </c>
      <c r="D56" s="742">
        <f>G44</f>
        <v>0</v>
      </c>
      <c r="E56" s="742" t="e">
        <f>(C56-1)*D56</f>
        <v>#DIV/0!</v>
      </c>
      <c r="F56" s="468"/>
      <c r="G56" s="114"/>
      <c r="H56" s="114"/>
      <c r="I56" s="114"/>
      <c r="J56" s="114"/>
    </row>
    <row r="57" spans="2:10" s="14" customFormat="1" ht="16.55" hidden="1" customHeight="1" x14ac:dyDescent="0.25">
      <c r="B57" s="7" t="s">
        <v>637</v>
      </c>
      <c r="C57" s="7"/>
      <c r="D57" s="87"/>
      <c r="E57" s="87"/>
      <c r="F57" s="87"/>
      <c r="G57" s="87"/>
      <c r="H57" s="87"/>
      <c r="I57" s="87"/>
      <c r="J57" s="87"/>
    </row>
    <row r="58" spans="2:10" s="14" customFormat="1" ht="16.55" hidden="1" customHeight="1" x14ac:dyDescent="0.25"/>
    <row r="59" spans="2:10" s="14" customFormat="1" ht="16.55" hidden="1" customHeight="1" x14ac:dyDescent="0.25"/>
    <row r="60" spans="2:10" s="14" customFormat="1" ht="16.55" hidden="1" customHeight="1" x14ac:dyDescent="0.25"/>
    <row r="61" spans="2:10" s="14" customFormat="1" ht="16.55" hidden="1" customHeight="1" x14ac:dyDescent="0.25"/>
    <row r="62" spans="2:10" s="14" customFormat="1" ht="16.55" hidden="1" customHeight="1" x14ac:dyDescent="0.25"/>
    <row r="63" spans="2:10" s="14" customFormat="1" ht="16.55" hidden="1" customHeight="1" x14ac:dyDescent="0.25"/>
    <row r="64" spans="2:10" s="14" customFormat="1" ht="16.55" hidden="1" customHeight="1" x14ac:dyDescent="0.25"/>
    <row r="65" spans="2:9" s="14" customFormat="1" ht="13.45" x14ac:dyDescent="0.25"/>
    <row r="66" spans="2:9" s="110" customFormat="1" x14ac:dyDescent="0.25"/>
    <row r="67" spans="2:9" s="110" customFormat="1" x14ac:dyDescent="0.25">
      <c r="B67" s="1162" t="s">
        <v>638</v>
      </c>
      <c r="C67" s="1162"/>
      <c r="D67" s="1162"/>
      <c r="E67" s="1162"/>
      <c r="F67" s="1162"/>
      <c r="G67" s="1162"/>
      <c r="H67" s="1162"/>
      <c r="I67" s="1162"/>
    </row>
    <row r="68" spans="2:9" s="110" customFormat="1" x14ac:dyDescent="0.25">
      <c r="B68" s="115"/>
      <c r="C68" s="115"/>
      <c r="D68" s="115"/>
      <c r="E68" s="115"/>
      <c r="F68" s="115"/>
      <c r="G68" s="115"/>
      <c r="H68" s="67" t="s">
        <v>1521</v>
      </c>
      <c r="I68" s="115"/>
    </row>
    <row r="69" spans="2:9" s="110" customFormat="1" x14ac:dyDescent="0.25">
      <c r="B69" s="59" t="s">
        <v>639</v>
      </c>
      <c r="C69" s="202" t="s">
        <v>894</v>
      </c>
      <c r="D69" s="202">
        <f>E69-1</f>
        <v>-4</v>
      </c>
      <c r="E69" s="202">
        <f>F69-1</f>
        <v>-3</v>
      </c>
      <c r="F69" s="202">
        <f>G69-1</f>
        <v>-2</v>
      </c>
      <c r="G69" s="202">
        <f>H69-1</f>
        <v>-1</v>
      </c>
      <c r="H69" s="202">
        <f>B2</f>
        <v>0</v>
      </c>
      <c r="I69" s="55" t="s">
        <v>640</v>
      </c>
    </row>
    <row r="70" spans="2:9" s="110" customFormat="1" ht="20.149999999999999" customHeight="1" x14ac:dyDescent="0.25">
      <c r="B70" s="72" t="s">
        <v>641</v>
      </c>
      <c r="C70" s="310">
        <f>C71+C72</f>
        <v>0</v>
      </c>
      <c r="D70" s="310">
        <f t="shared" ref="D70:I70" si="0">D71+D72</f>
        <v>0</v>
      </c>
      <c r="E70" s="310">
        <f t="shared" si="0"/>
        <v>0</v>
      </c>
      <c r="F70" s="310">
        <f t="shared" si="0"/>
        <v>0</v>
      </c>
      <c r="G70" s="310">
        <f t="shared" si="0"/>
        <v>0</v>
      </c>
      <c r="H70" s="238" t="s">
        <v>642</v>
      </c>
      <c r="I70" s="310">
        <f t="shared" si="0"/>
        <v>0</v>
      </c>
    </row>
    <row r="71" spans="2:9" s="110" customFormat="1" ht="20.149999999999999" customHeight="1" x14ac:dyDescent="0.25">
      <c r="B71" s="117" t="s">
        <v>1321</v>
      </c>
      <c r="C71" s="810">
        <f>D10_211!C71+D10_212!C71+D10_213!C71+D10_214!C71+D10_232!C71+D10_241!C71+D10_242!C71+D10_248!C71+D10_251!C71+D10_252!C71+D10_253!C71+D10_261!C71+D10_262!C71+D10_263!C71+D10_264!C71+D10_265!C71+D10_266!C71+D10_271!C71+D10_272!C71+D10_273!C71+D10_274!C71+D10_281!C71+D10_282!C71+D10_283!C71+D10_284!C71+D10_285!C71+D10_286!C71+D10_288!C71+D10_291!C71+D10_292!C71+D10_293!C71</f>
        <v>0</v>
      </c>
      <c r="D71" s="810">
        <f>D10_211!D71+D10_212!D71+D10_213!D71+D10_214!D71+D10_232!D71+D10_241!D71+D10_242!D71+D10_248!D71+D10_251!D71+D10_252!D71+D10_253!D71+D10_261!D71+D10_262!D71+D10_263!D71+D10_264!D71+D10_265!D71+D10_266!D71+D10_271!D71+D10_272!D71+D10_273!D71+D10_274!D71+D10_281!D71+D10_282!D71+D10_283!D71+D10_284!D71+D10_285!D71+D10_286!D71+D10_288!D71+D10_291!D71+D10_292!D71+D10_293!D71</f>
        <v>0</v>
      </c>
      <c r="E71" s="810">
        <f>D10_211!E71+D10_212!E71+D10_213!E71+D10_214!E71+D10_232!E71+D10_241!E71+D10_242!E71+D10_248!E71+D10_251!E71+D10_252!E71+D10_253!E71+D10_261!E71+D10_262!E71+D10_263!E71+D10_264!E71+D10_265!E71+D10_266!E71+D10_271!E71+D10_272!E71+D10_273!E71+D10_274!E71+D10_281!E71+D10_282!E71+D10_283!E71+D10_284!E71+D10_285!E71+D10_286!E71+D10_288!E71+D10_291!E71+D10_292!E71+D10_293!E71</f>
        <v>0</v>
      </c>
      <c r="F71" s="810">
        <f>D10_211!F71+D10_212!F71+D10_213!F71+D10_214!F71+D10_232!F71+D10_241!F71+D10_242!F71+D10_248!F71+D10_251!F71+D10_252!F71+D10_253!F71+D10_261!F71+D10_262!F71+D10_263!F71+D10_264!F71+D10_265!F71+D10_266!F71+D10_271!F71+D10_272!F71+D10_273!F71+D10_274!F71+D10_281!F71+D10_282!F71+D10_283!F71+D10_284!F71+D10_285!F71+D10_286!F71+D10_288!F71+D10_291!F71+D10_292!F71+D10_293!F71</f>
        <v>0</v>
      </c>
      <c r="G71" s="810">
        <f>D10_211!G71+D10_212!G71+D10_213!G71+D10_214!G71+D10_232!G71+D10_241!G71+D10_242!G71+D10_248!G71+D10_251!G71+D10_252!G71+D10_253!G71+D10_261!G71+D10_262!G71+D10_263!G71+D10_264!G71+D10_265!G71+D10_266!G71+D10_271!G71+D10_272!G71+D10_273!G71+D10_274!G71+D10_281!G71+D10_282!G71+D10_283!G71+D10_284!G71+D10_285!G71+D10_286!G71+D10_288!G71+D10_291!G71+D10_292!G71+D10_293!G71</f>
        <v>0</v>
      </c>
      <c r="H71" s="272" t="s">
        <v>642</v>
      </c>
      <c r="I71" s="311">
        <f>SUM(C71:G71)</f>
        <v>0</v>
      </c>
    </row>
    <row r="72" spans="2:9" s="110" customFormat="1" ht="20.149999999999999" customHeight="1" x14ac:dyDescent="0.25">
      <c r="B72" s="118" t="s">
        <v>1326</v>
      </c>
      <c r="C72" s="811">
        <f>D10_211!C72+D10_212!C72+D10_213!C72+D10_214!C72+D10_232!C72+D10_241!C72+D10_242!C72+D10_248!C72+D10_251!C72+D10_252!C72+D10_253!C72+D10_261!C72+D10_262!C72+D10_263!C72+D10_264!C72+D10_265!C72+D10_266!C72+D10_271!C72+D10_272!C72+D10_273!C72+D10_274!C72+D10_281!C72+D10_282!C72+D10_283!C72+D10_284!C72+D10_285!C72+D10_286!C72+D10_288!C72+D10_291!C72+D10_292!C72+D10_293!C72</f>
        <v>0</v>
      </c>
      <c r="D72" s="811">
        <f>D10_211!D72+D10_212!D72+D10_213!D72+D10_214!D72+D10_232!D72+D10_241!D72+D10_242!D72+D10_248!D72+D10_251!D72+D10_252!D72+D10_253!D72+D10_261!D72+D10_262!D72+D10_263!D72+D10_264!D72+D10_265!D72+D10_266!D72+D10_271!D72+D10_272!D72+D10_273!D72+D10_274!D72+D10_281!D72+D10_282!D72+D10_283!D72+D10_284!D72+D10_285!D72+D10_286!D72+D10_288!D72+D10_291!D72+D10_292!D72+D10_293!D72</f>
        <v>0</v>
      </c>
      <c r="E72" s="811">
        <f>D10_211!E72+D10_212!E72+D10_213!E72+D10_214!E72+D10_232!E72+D10_241!E72+D10_242!E72+D10_248!E72+D10_251!E72+D10_252!E72+D10_253!E72+D10_261!E72+D10_262!E72+D10_263!E72+D10_264!E72+D10_265!E72+D10_266!E72+D10_271!E72+D10_272!E72+D10_273!E72+D10_274!E72+D10_281!E72+D10_282!E72+D10_283!E72+D10_284!E72+D10_285!E72+D10_286!E72+D10_288!E72+D10_291!E72+D10_292!E72+D10_293!E72</f>
        <v>0</v>
      </c>
      <c r="F72" s="811">
        <f>D10_211!F72+D10_212!F72+D10_213!F72+D10_214!F72+D10_232!F72+D10_241!F72+D10_242!F72+D10_248!F72+D10_251!F72+D10_252!F72+D10_253!F72+D10_261!F72+D10_262!F72+D10_263!F72+D10_264!F72+D10_265!F72+D10_266!F72+D10_271!F72+D10_272!F72+D10_273!F72+D10_274!F72+D10_281!F72+D10_282!F72+D10_283!F72+D10_284!F72+D10_285!F72+D10_286!F72+D10_288!F72+D10_291!F72+D10_292!F72+D10_293!F72</f>
        <v>0</v>
      </c>
      <c r="G72" s="811">
        <f>D10_211!G72+D10_212!G72+D10_213!G72+D10_214!G72+D10_232!G72+D10_241!G72+D10_242!G72+D10_248!G72+D10_251!G72+D10_252!G72+D10_253!G72+D10_261!G72+D10_262!G72+D10_263!G72+D10_264!G72+D10_265!G72+D10_266!G72+D10_271!G72+D10_272!G72+D10_273!G72+D10_274!G72+D10_281!G72+D10_282!G72+D10_283!G72+D10_284!G72+D10_285!G72+D10_286!G72+D10_288!G72+D10_291!G72+D10_292!G72+D10_293!G72</f>
        <v>0</v>
      </c>
      <c r="H72" s="274" t="s">
        <v>642</v>
      </c>
      <c r="I72" s="312">
        <f>SUM(C72:G72)</f>
        <v>0</v>
      </c>
    </row>
    <row r="73" spans="2:9" s="110" customFormat="1" ht="20.149999999999999" customHeight="1" x14ac:dyDescent="0.25">
      <c r="B73" s="119" t="s">
        <v>1327</v>
      </c>
      <c r="C73" s="721">
        <f>D10_211!C73+D10_212!C73+D10_213!C73+D10_214!C73+D10_232!C73+D10_241!C73+D10_242!C73+D10_248!C73+D10_251!C73+D10_252!C73+D10_253!C73+D10_261!C73+D10_262!C73+D10_263!C73+D10_264!C73+D10_265!C73+D10_266!C73+D10_271!C73+D10_272!C73+D10_273!C73+D10_274!C73+D10_281!C73+D10_282!C73+D10_283!C73+D10_284!C73+D10_285!C73+D10_286!C73+D10_288!C73+D10_291!C73+D10_292!C73+D10_293!C73</f>
        <v>0</v>
      </c>
      <c r="D73" s="721">
        <f>D10_211!D73+D10_212!D73+D10_213!D73+D10_214!D73+D10_232!D73+D10_241!D73+D10_242!D73+D10_248!D73+D10_251!D73+D10_252!D73+D10_253!D73+D10_261!D73+D10_262!D73+D10_263!D73+D10_264!D73+D10_265!D73+D10_266!D73+D10_271!D73+D10_272!D73+D10_273!D73+D10_274!D73+D10_281!D73+D10_282!D73+D10_283!D73+D10_284!D73+D10_285!D73+D10_286!D73+D10_288!D73+D10_291!D73+D10_292!D73+D10_293!D73</f>
        <v>0</v>
      </c>
      <c r="E73" s="721">
        <f>D10_211!E73+D10_212!E73+D10_213!E73+D10_214!E73+D10_232!E73+D10_241!E73+D10_242!E73+D10_248!E73+D10_251!E73+D10_252!E73+D10_253!E73+D10_261!E73+D10_262!E73+D10_263!E73+D10_264!E73+D10_265!E73+D10_266!E73+D10_271!E73+D10_272!E73+D10_273!E73+D10_274!E73+D10_281!E73+D10_282!E73+D10_283!E73+D10_284!E73+D10_285!E73+D10_286!E73+D10_288!E73+D10_291!E73+D10_292!E73+D10_293!E73</f>
        <v>0</v>
      </c>
      <c r="F73" s="721">
        <f>D10_211!F73+D10_212!F73+D10_213!F73+D10_214!F73+D10_232!F73+D10_241!F73+D10_242!F73+D10_248!F73+D10_251!F73+D10_252!F73+D10_253!F73+D10_261!F73+D10_262!F73+D10_263!F73+D10_264!F73+D10_265!F73+D10_266!F73+D10_271!F73+D10_272!F73+D10_273!F73+D10_274!F73+D10_281!F73+D10_282!F73+D10_283!F73+D10_284!F73+D10_285!F73+D10_286!F73+D10_288!F73+D10_291!F73+D10_292!F73+D10_293!F73</f>
        <v>0</v>
      </c>
      <c r="G73" s="743">
        <f>D10_211!G73+D10_212!G73+D10_213!G73+D10_214!G73+D10_232!G73+D10_241!G73+D10_242!G73+D10_248!G73+D10_251!G73+D10_252!G73+D10_253!G73+D10_261!G73+D10_262!G73+D10_263!G73+D10_264!G73+D10_265!G73+D10_266!G73+D10_271!G73+D10_272!G73+D10_273!G73+D10_274!G73+D10_281!G73+D10_282!G73+D10_283!G73+D10_284!G73+D10_285!G73+D10_286!G73+D10_288!G73+D10_291!G73+D10_292!G73+D10_293!G73</f>
        <v>0</v>
      </c>
      <c r="H73" s="722">
        <f>D10_211!H73+D10_212!H73+D10_213!H73+D10_214!H73+D10_232!H73+D10_241!H73+D10_242!H73+D10_248!H73+D10_251!H73+D10_252!H73+D10_253!H73+D10_261!H73+D10_262!H73+D10_263!H73+D10_264!H73+D10_265!H73+D10_266!H73+D10_271!H73+D10_272!H73+D10_273!H73+D10_274!H73+D10_281!H73+D10_282!H73+D10_283!H73+D10_284!H73+D10_285!H73+D10_286!H73+D10_288!H73+D10_291!H73+D10_292!H73+D10_293!H73</f>
        <v>0</v>
      </c>
      <c r="I73" s="311">
        <f>SUM(C73:H73)</f>
        <v>0</v>
      </c>
    </row>
    <row r="74" spans="2:9" s="110" customFormat="1" ht="20.149999999999999" customHeight="1" x14ac:dyDescent="0.25">
      <c r="B74" s="50" t="s">
        <v>1328</v>
      </c>
      <c r="C74" s="745">
        <f>D10_211!C74+D10_212!C74+D10_213!C74+D10_214!C74+D10_232!C74+D10_241!C74+D10_242!C74+D10_248!C74+D10_251!C74+D10_252!C74+D10_253!C74+D10_261!C74+D10_262!C74+D10_263!C74+D10_264!C74+D10_265!C74+D10_266!C74+D10_271!C74+D10_272!C74+D10_273!C74+D10_274!C74+D10_281!C74+D10_282!C74+D10_283!C74+D10_284!C74+D10_285!C74+D10_286!C74+D10_288!C74+D10_291!C74+D10_292!C74+D10_293!C74</f>
        <v>0</v>
      </c>
      <c r="D74" s="721">
        <f>D10_211!D74+D10_212!D74+D10_213!D74+D10_214!D74+D10_232!D74+D10_241!D74+D10_242!D74+D10_248!D74+D10_251!D74+D10_252!D74+D10_253!D74+D10_261!D74+D10_262!D74+D10_263!D74+D10_264!D74+D10_265!D74+D10_266!D74+D10_271!D74+D10_272!D74+D10_273!D74+D10_274!D74+D10_281!D74+D10_282!D74+D10_283!D74+D10_284!D74+D10_285!D74+D10_286!D74+D10_288!D74+D10_291!D74+D10_292!D74+D10_293!D74</f>
        <v>0</v>
      </c>
      <c r="E74" s="743">
        <f>D10_211!E74+D10_212!E74+D10_213!E74+D10_214!E74+D10_232!E74+D10_241!E74+D10_242!E74+D10_248!E74+D10_251!E74+D10_252!E74+D10_253!E74+D10_261!E74+D10_262!E74+D10_263!E74+D10_264!E74+D10_265!E74+D10_266!E74+D10_271!E74+D10_272!E74+D10_273!E74+D10_274!E74+D10_281!E74+D10_282!E74+D10_283!E74+D10_284!E74+D10_285!E74+D10_286!E74+D10_288!E74+D10_291!E74+D10_292!E74+D10_293!E74</f>
        <v>0</v>
      </c>
      <c r="F74" s="722">
        <f>D10_211!F74+D10_212!F74+D10_213!F74+D10_214!F74+D10_232!F74+D10_241!F74+D10_242!F74+D10_248!F74+D10_251!F74+D10_252!F74+D10_253!F74+D10_261!F74+D10_262!F74+D10_263!F74+D10_264!F74+D10_265!F74+D10_266!F74+D10_271!F74+D10_272!F74+D10_273!F74+D10_274!F74+D10_281!F74+D10_282!F74+D10_283!F74+D10_284!F74+D10_285!F74+D10_286!F74+D10_288!F74+D10_291!F74+D10_292!F74+D10_293!F74</f>
        <v>0</v>
      </c>
      <c r="G74" s="722">
        <f>D10_211!G74+D10_212!G74+D10_213!G74+D10_214!G74+D10_232!G74+D10_241!G74+D10_242!G74+D10_248!G74+D10_251!G74+D10_252!G74+D10_253!G74+D10_261!G74+D10_262!G74+D10_263!G74+D10_264!G74+D10_265!G74+D10_266!G74+D10_271!G74+D10_272!G74+D10_273!G74+D10_274!G74+D10_281!G74+D10_282!G74+D10_283!G74+D10_284!G74+D10_285!G74+D10_286!G74+D10_288!G74+D10_291!G74+D10_292!G74+D10_293!G74</f>
        <v>0</v>
      </c>
      <c r="H74" s="722">
        <f>D10_211!H74+D10_212!H74+D10_213!H74+D10_214!H74+D10_232!H74+D10_241!H74+D10_242!H74+D10_248!H74+D10_251!H74+D10_252!H74+D10_253!H74+D10_261!H74+D10_262!H74+D10_263!H74+D10_264!H74+D10_265!H74+D10_266!H74+D10_271!H74+D10_272!H74+D10_273!H74+D10_274!H74+D10_281!H74+D10_282!H74+D10_283!H74+D10_284!H74+D10_285!H74+D10_286!H74+D10_288!H74+D10_291!H74+D10_292!H74+D10_293!H74</f>
        <v>0</v>
      </c>
      <c r="I74" s="311">
        <f>SUM(C74:H74)</f>
        <v>0</v>
      </c>
    </row>
    <row r="75" spans="2:9" s="110" customFormat="1" ht="20.149999999999999" customHeight="1" x14ac:dyDescent="0.25">
      <c r="B75" s="119" t="s">
        <v>1329</v>
      </c>
      <c r="C75" s="311">
        <f>C76+C77</f>
        <v>0</v>
      </c>
      <c r="D75" s="311">
        <f t="shared" ref="D75:I75" si="1">D76+D77</f>
        <v>0</v>
      </c>
      <c r="E75" s="311">
        <f t="shared" si="1"/>
        <v>0</v>
      </c>
      <c r="F75" s="311">
        <f t="shared" si="1"/>
        <v>0</v>
      </c>
      <c r="G75" s="311">
        <f t="shared" si="1"/>
        <v>0</v>
      </c>
      <c r="H75" s="311">
        <f t="shared" si="1"/>
        <v>0</v>
      </c>
      <c r="I75" s="311">
        <f t="shared" si="1"/>
        <v>0</v>
      </c>
    </row>
    <row r="76" spans="2:9" s="110" customFormat="1" ht="20.149999999999999" customHeight="1" x14ac:dyDescent="0.25">
      <c r="B76" s="120" t="s">
        <v>1321</v>
      </c>
      <c r="C76" s="810">
        <f>D10_211!C76+D10_212!C76+D10_213!C76+D10_214!C76+D10_232!C76+D10_241!C76+D10_242!C76+D10_248!C76+D10_251!C76+D10_252!C76+D10_253!C76+D10_261!C76+D10_262!C76+D10_263!C76+D10_264!C76+D10_265!C76+D10_266!C76+D10_271!C76+D10_272!C76+D10_273!C76+D10_274!C76+D10_281!C76+D10_282!C76+D10_283!C76+D10_284!C76+D10_285!C76+D10_286!C76+D10_288!C76+D10_291!C76+D10_292!C76+D10_293!C76</f>
        <v>0</v>
      </c>
      <c r="D76" s="810">
        <f>D10_211!D76+D10_212!D76+D10_213!D76+D10_214!D76+D10_232!D76+D10_241!D76+D10_242!D76+D10_248!D76+D10_251!D76+D10_252!D76+D10_253!D76+D10_261!D76+D10_262!D76+D10_263!D76+D10_264!D76+D10_265!D76+D10_266!D76+D10_271!D76+D10_272!D76+D10_273!D76+D10_274!D76+D10_281!D76+D10_282!D76+D10_283!D76+D10_284!D76+D10_285!D76+D10_286!D76+D10_288!D76+D10_291!D76+D10_292!D76+D10_293!D76</f>
        <v>0</v>
      </c>
      <c r="E76" s="810">
        <f>D10_211!E76+D10_212!E76+D10_213!E76+D10_214!E76+D10_232!E76+D10_241!E76+D10_242!E76+D10_248!E76+D10_251!E76+D10_252!E76+D10_253!E76+D10_261!E76+D10_262!E76+D10_263!E76+D10_264!E76+D10_265!E76+D10_266!E76+D10_271!E76+D10_272!E76+D10_273!E76+D10_274!E76+D10_281!E76+D10_282!E76+D10_283!E76+D10_284!E76+D10_285!E76+D10_286!E76+D10_288!E76+D10_291!E76+D10_292!E76+D10_293!E76</f>
        <v>0</v>
      </c>
      <c r="F76" s="810">
        <f>D10_211!F76+D10_212!F76+D10_213!F76+D10_214!F76+D10_232!F76+D10_241!F76+D10_242!F76+D10_248!F76+D10_251!F76+D10_252!F76+D10_253!F76+D10_261!F76+D10_262!F76+D10_263!F76+D10_264!F76+D10_265!F76+D10_266!F76+D10_271!F76+D10_272!F76+D10_273!F76+D10_274!F76+D10_281!F76+D10_282!F76+D10_283!F76+D10_284!F76+D10_285!F76+D10_286!F76+D10_288!F76+D10_291!F76+D10_292!F76+D10_293!F76</f>
        <v>0</v>
      </c>
      <c r="G76" s="810">
        <f>D10_211!G76+D10_212!G76+D10_213!G76+D10_214!G76+D10_232!G76+D10_241!G76+D10_242!G76+D10_248!G76+D10_251!G76+D10_252!G76+D10_253!G76+D10_261!G76+D10_262!G76+D10_263!G76+D10_264!G76+D10_265!G76+D10_266!G76+D10_271!G76+D10_272!G76+D10_273!G76+D10_274!G76+D10_281!G76+D10_282!G76+D10_283!G76+D10_284!G76+D10_285!G76+D10_286!G76+D10_288!G76+D10_291!G76+D10_292!G76+D10_293!G76</f>
        <v>0</v>
      </c>
      <c r="H76" s="810">
        <f>D10_211!H76+D10_212!H76+D10_213!H76+D10_214!H76+D10_232!H76+D10_241!H76+D10_242!H76+D10_248!H76+D10_251!H76+D10_252!H76+D10_253!H76+D10_261!H76+D10_262!H76+D10_263!H76+D10_264!H76+D10_265!H76+D10_266!H76+D10_271!H76+D10_272!H76+D10_273!H76+D10_274!H76+D10_281!H76+D10_282!H76+D10_283!H76+D10_284!H76+D10_285!H76+D10_286!H76+D10_288!H76+D10_291!H76+D10_292!H76+D10_293!H76</f>
        <v>0</v>
      </c>
      <c r="I76" s="311">
        <f>SUM(C76:H76)</f>
        <v>0</v>
      </c>
    </row>
    <row r="77" spans="2:9" s="110" customFormat="1" ht="20.149999999999999" customHeight="1" x14ac:dyDescent="0.25">
      <c r="B77" s="121" t="s">
        <v>1330</v>
      </c>
      <c r="C77" s="811">
        <f>D10_211!C77+D10_212!C77+D10_213!C77+D10_214!C77+D10_232!C77+D10_241!C77+D10_242!C77+D10_248!C77+D10_251!C77+D10_252!C77+D10_253!C77+D10_261!C77+D10_262!C77+D10_263!C77+D10_264!C77+D10_265!C77+D10_266!C77+D10_271!C77+D10_272!C77+D10_273!C77+D10_274!C77+D10_281!C77+D10_282!C77+D10_283!C77+D10_284!C77+D10_285!C77+D10_286!C77+D10_288!C77+D10_291!C77+D10_292!C77+D10_293!C77</f>
        <v>0</v>
      </c>
      <c r="D77" s="811">
        <f>D10_211!D77+D10_212!D77+D10_213!D77+D10_214!D77+D10_232!D77+D10_241!D77+D10_242!D77+D10_248!D77+D10_251!D77+D10_252!D77+D10_253!D77+D10_261!D77+D10_262!D77+D10_263!D77+D10_264!D77+D10_265!D77+D10_266!D77+D10_271!D77+D10_272!D77+D10_273!D77+D10_274!D77+D10_281!D77+D10_282!D77+D10_283!D77+D10_284!D77+D10_285!D77+D10_286!D77+D10_288!D77+D10_291!D77+D10_292!D77+D10_293!D77</f>
        <v>0</v>
      </c>
      <c r="E77" s="811">
        <f>D10_211!E77+D10_212!E77+D10_213!E77+D10_214!E77+D10_232!E77+D10_241!E77+D10_242!E77+D10_248!E77+D10_251!E77+D10_252!E77+D10_253!E77+D10_261!E77+D10_262!E77+D10_263!E77+D10_264!E77+D10_265!E77+D10_266!E77+D10_271!E77+D10_272!E77+D10_273!E77+D10_274!E77+D10_281!E77+D10_282!E77+D10_283!E77+D10_284!E77+D10_285!E77+D10_286!E77+D10_288!E77+D10_291!E77+D10_292!E77+D10_293!E77</f>
        <v>0</v>
      </c>
      <c r="F77" s="811">
        <f>D10_211!F77+D10_212!F77+D10_213!F77+D10_214!F77+D10_232!F77+D10_241!F77+D10_242!F77+D10_248!F77+D10_251!F77+D10_252!F77+D10_253!F77+D10_261!F77+D10_262!F77+D10_263!F77+D10_264!F77+D10_265!F77+D10_266!F77+D10_271!F77+D10_272!F77+D10_273!F77+D10_274!F77+D10_281!F77+D10_282!F77+D10_283!F77+D10_284!F77+D10_285!F77+D10_286!F77+D10_288!F77+D10_291!F77+D10_292!F77+D10_293!F77</f>
        <v>0</v>
      </c>
      <c r="G77" s="811">
        <f>D10_211!G77+D10_212!G77+D10_213!G77+D10_214!G77+D10_232!G77+D10_241!G77+D10_242!G77+D10_248!G77+D10_251!G77+D10_252!G77+D10_253!G77+D10_261!G77+D10_262!G77+D10_263!G77+D10_264!G77+D10_265!G77+D10_266!G77+D10_271!G77+D10_272!G77+D10_273!G77+D10_274!G77+D10_281!G77+D10_282!G77+D10_283!G77+D10_284!G77+D10_285!G77+D10_286!G77+D10_288!G77+D10_291!G77+D10_292!G77+D10_293!G77</f>
        <v>0</v>
      </c>
      <c r="H77" s="811">
        <f>D10_211!H77+D10_212!H77+D10_213!H77+D10_214!H77+D10_232!H77+D10_241!H77+D10_242!H77+D10_248!H77+D10_251!H77+D10_252!H77+D10_253!H77+D10_261!H77+D10_262!H77+D10_263!H77+D10_264!H77+D10_265!H77+D10_266!H77+D10_271!H77+D10_272!H77+D10_273!H77+D10_274!H77+D10_281!H77+D10_282!H77+D10_283!H77+D10_284!H77+D10_285!H77+D10_286!H77+D10_288!H77+D10_291!H77+D10_292!H77+D10_293!H77</f>
        <v>0</v>
      </c>
      <c r="I77" s="312">
        <f>SUM(C77:H77)</f>
        <v>0</v>
      </c>
    </row>
    <row r="78" spans="2:9" s="110" customFormat="1" ht="20.149999999999999" customHeight="1" x14ac:dyDescent="0.25">
      <c r="B78" s="60" t="s">
        <v>1331</v>
      </c>
      <c r="C78" s="269">
        <f t="shared" ref="C78:H78" si="2">C73-C74+C75</f>
        <v>0</v>
      </c>
      <c r="D78" s="269">
        <f t="shared" si="2"/>
        <v>0</v>
      </c>
      <c r="E78" s="269">
        <f t="shared" si="2"/>
        <v>0</v>
      </c>
      <c r="F78" s="269">
        <f t="shared" si="2"/>
        <v>0</v>
      </c>
      <c r="G78" s="269">
        <f t="shared" si="2"/>
        <v>0</v>
      </c>
      <c r="H78" s="269">
        <f t="shared" si="2"/>
        <v>0</v>
      </c>
      <c r="I78" s="269">
        <f>SUM(C78:H78)</f>
        <v>0</v>
      </c>
    </row>
    <row r="79" spans="2:9" ht="20.149999999999999" customHeight="1" x14ac:dyDescent="0.25">
      <c r="B79" s="72" t="s">
        <v>1332</v>
      </c>
      <c r="C79" s="251"/>
      <c r="D79" s="722">
        <f>D10_211!D79+D10_212!D79+D10_213!D79+D10_214!D79+D10_232!D79+D10_241!D79+D10_242!D79+D10_248!D79+D10_251!D79+D10_252!D79+D10_253!D79+D10_261!D79+D10_262!D79+D10_263!D79+D10_264!D79+D10_265!D79+D10_266!D79+D10_271!D79+D10_272!D79+D10_273!D79+D10_274!D79+D10_281!D79+D10_282!D79+D10_283!D79+D10_284!D79+D10_285!D79+D10_286!D79+D10_288!D79+D10_291!D79+D10_292!D79+D10_293!D79</f>
        <v>0</v>
      </c>
      <c r="E79" s="722">
        <f>D10_211!E79+D10_212!E79+D10_213!E79+D10_214!E79+D10_232!E79+D10_241!E79+D10_242!E79+D10_248!E79+D10_251!E79+D10_252!E79+D10_253!E79+D10_261!E79+D10_262!E79+D10_263!E79+D10_264!E79+D10_265!E79+D10_266!E79+D10_271!E79+D10_272!E79+D10_273!E79+D10_274!E79+D10_281!E79+D10_282!E79+D10_283!E79+D10_284!E79+D10_285!E79+D10_286!E79+D10_288!E79+D10_291!E79+D10_292!E79+D10_293!E79</f>
        <v>0</v>
      </c>
      <c r="F79" s="722">
        <f>D10_211!F79+D10_212!F79+D10_213!F79+D10_214!F79+D10_232!F79+D10_241!F79+D10_242!F79+D10_248!F79+D10_251!F79+D10_252!F79+D10_253!F79+D10_261!F79+D10_262!F79+D10_263!F79+D10_264!F79+D10_265!F79+D10_266!F79+D10_271!F79+D10_272!F79+D10_273!F79+D10_274!F79+D10_281!F79+D10_282!F79+D10_283!F79+D10_284!F79+D10_285!F79+D10_286!F79+D10_288!F79+D10_291!F79+D10_292!F79+D10_293!F79</f>
        <v>0</v>
      </c>
      <c r="G79" s="722">
        <f>D10_211!G79+D10_212!G79+D10_213!G79+D10_214!G79+D10_232!G79+D10_241!G79+D10_242!G79+D10_248!G79+D10_251!G79+D10_252!G79+D10_253!G79+D10_261!G79+D10_262!G79+D10_263!G79+D10_264!G79+D10_265!G79+D10_266!G79+D10_271!G79+D10_272!G79+D10_273!G79+D10_274!G79+D10_281!G79+D10_282!G79+D10_283!G79+D10_284!G79+D10_285!G79+D10_286!G79+D10_288!G79+D10_291!G79+D10_292!G79+D10_293!G79</f>
        <v>0</v>
      </c>
      <c r="H79" s="469" t="s">
        <v>642</v>
      </c>
      <c r="I79" s="470">
        <f>G79</f>
        <v>0</v>
      </c>
    </row>
    <row r="80" spans="2:9" ht="20.149999999999999" customHeight="1" x14ac:dyDescent="0.25">
      <c r="B80" s="50" t="s">
        <v>676</v>
      </c>
      <c r="C80" s="471"/>
      <c r="D80" s="721">
        <f>D10_211!D80+D10_212!D80+D10_213!D80+D10_214!D80+D10_232!D80+D10_241!D80+D10_242!D80+D10_248!D80+D10_251!D80+D10_252!D80+D10_253!D80+D10_261!D80+D10_262!D80+D10_263!D80+D10_264!D80+D10_265!D80+D10_266!D80+D10_271!D80+D10_272!D80+D10_273!D80+D10_274!D80+D10_281!D80+D10_282!D80+D10_283!D80+D10_284!D80+D10_285!D80+D10_286!D80+D10_288!D80+D10_291!D80+D10_292!D80+D10_293!D80</f>
        <v>0</v>
      </c>
      <c r="E80" s="743">
        <f>D10_211!E80+D10_212!E80+D10_213!E80+D10_214!E80+D10_232!E80+D10_241!E80+D10_242!E80+D10_248!E80+D10_251!E80+D10_252!E80+D10_253!E80+D10_261!E80+D10_262!E80+D10_263!E80+D10_264!E80+D10_265!E80+D10_266!E80+D10_271!E80+D10_272!E80+D10_273!E80+D10_274!E80+D10_281!E80+D10_282!E80+D10_283!E80+D10_284!E80+D10_285!E80+D10_286!E80+D10_288!E80+D10_291!E80+D10_292!E80+D10_293!E80</f>
        <v>0</v>
      </c>
      <c r="F80" s="722">
        <f>D10_211!F80+D10_212!F80+D10_213!F80+D10_214!F80+D10_232!F80+D10_241!F80+D10_242!F80+D10_248!F80+D10_251!F80+D10_252!F80+D10_253!F80+D10_261!F80+D10_262!F80+D10_263!F80+D10_264!F80+D10_265!F80+D10_266!F80+D10_271!F80+D10_272!F80+D10_273!F80+D10_274!F80+D10_281!F80+D10_282!F80+D10_283!F80+D10_284!F80+D10_285!F80+D10_286!F80+D10_288!F80+D10_291!F80+D10_292!F80+D10_293!F80</f>
        <v>0</v>
      </c>
      <c r="G80" s="722">
        <f>D10_211!G80+D10_212!G80+D10_213!G80+D10_214!G80+D10_232!G80+D10_241!G80+D10_242!G80+D10_248!G80+D10_251!G80+D10_252!G80+D10_253!G80+D10_261!G80+D10_262!G80+D10_263!G80+D10_264!G80+D10_265!G80+D10_266!G80+D10_271!G80+D10_272!G80+D10_273!G80+D10_274!G80+D10_281!G80+D10_282!G80+D10_283!G80+D10_284!G80+D10_285!G80+D10_286!G80+D10_288!G80+D10_291!G80+D10_292!G80+D10_293!G80</f>
        <v>0</v>
      </c>
      <c r="H80" s="272" t="s">
        <v>642</v>
      </c>
      <c r="I80" s="470">
        <f>G80</f>
        <v>0</v>
      </c>
    </row>
    <row r="81" spans="2:9" ht="20.149999999999999" customHeight="1" x14ac:dyDescent="0.25">
      <c r="B81" s="74" t="s">
        <v>677</v>
      </c>
      <c r="C81" s="308"/>
      <c r="D81" s="269">
        <f>D78+D79-D80</f>
        <v>0</v>
      </c>
      <c r="E81" s="269">
        <f>E78+E79-E80</f>
        <v>0</v>
      </c>
      <c r="F81" s="269">
        <f>F78+F79-F80</f>
        <v>0</v>
      </c>
      <c r="G81" s="269">
        <f>G78+G79-G80</f>
        <v>0</v>
      </c>
      <c r="H81" s="269">
        <f>H78</f>
        <v>0</v>
      </c>
      <c r="I81" s="269">
        <f>G81+H81</f>
        <v>0</v>
      </c>
    </row>
    <row r="82" spans="2:9" ht="20.149999999999999" customHeight="1" x14ac:dyDescent="0.25">
      <c r="B82" s="50" t="s">
        <v>678</v>
      </c>
      <c r="C82" s="64"/>
      <c r="D82" s="277" t="e">
        <f>D81/D24</f>
        <v>#DIV/0!</v>
      </c>
      <c r="E82" s="277" t="e">
        <f>E81/E24</f>
        <v>#DIV/0!</v>
      </c>
      <c r="F82" s="277" t="e">
        <f>F81/F24</f>
        <v>#DIV/0!</v>
      </c>
      <c r="G82" s="277" t="e">
        <f>G81/G24</f>
        <v>#DIV/0!</v>
      </c>
      <c r="H82" s="277" t="e">
        <f>H81/H24</f>
        <v>#DIV/0!</v>
      </c>
      <c r="I82" s="277" t="e">
        <f>I81/(G24+H24)</f>
        <v>#DIV/0!</v>
      </c>
    </row>
    <row r="83" spans="2:9" ht="20.149999999999999" customHeight="1" x14ac:dyDescent="0.25">
      <c r="B83" s="53" t="s">
        <v>679</v>
      </c>
      <c r="C83" s="62"/>
      <c r="D83" s="278" t="e">
        <f>D81/D14</f>
        <v>#DIV/0!</v>
      </c>
      <c r="E83" s="278" t="e">
        <f>E81/E14</f>
        <v>#DIV/0!</v>
      </c>
      <c r="F83" s="278" t="e">
        <f>F81/F14</f>
        <v>#DIV/0!</v>
      </c>
      <c r="G83" s="278" t="e">
        <f>G81/G14</f>
        <v>#DIV/0!</v>
      </c>
      <c r="H83" s="278" t="e">
        <f>H81/H14</f>
        <v>#DIV/0!</v>
      </c>
      <c r="I83" s="278" t="e">
        <f>I81/(G14+H14)</f>
        <v>#DIV/0!</v>
      </c>
    </row>
    <row r="84" spans="2:9" x14ac:dyDescent="0.25">
      <c r="B84" s="126"/>
      <c r="C84" s="128"/>
      <c r="D84" s="127"/>
      <c r="E84" s="127"/>
      <c r="F84" s="127"/>
      <c r="G84" s="127"/>
      <c r="H84" s="127"/>
      <c r="I84" s="127"/>
    </row>
    <row r="85" spans="2:9" x14ac:dyDescent="0.25">
      <c r="B85" s="122" t="s">
        <v>680</v>
      </c>
      <c r="C85" s="123"/>
      <c r="D85" s="123"/>
      <c r="E85" s="123"/>
      <c r="F85" s="123"/>
      <c r="G85" s="123"/>
      <c r="H85" s="123"/>
      <c r="I85" s="123"/>
    </row>
    <row r="86" spans="2:9" x14ac:dyDescent="0.25">
      <c r="B86" s="122" t="s">
        <v>681</v>
      </c>
      <c r="C86" s="123"/>
      <c r="D86" s="123"/>
      <c r="E86" s="123"/>
      <c r="F86" s="123"/>
      <c r="G86" s="123"/>
      <c r="H86" s="123"/>
      <c r="I86" s="123"/>
    </row>
    <row r="87" spans="2:9" x14ac:dyDescent="0.25">
      <c r="B87" s="122" t="s">
        <v>682</v>
      </c>
      <c r="C87" s="123"/>
      <c r="D87" s="123"/>
      <c r="E87" s="123"/>
      <c r="F87" s="123"/>
      <c r="G87" s="123"/>
      <c r="H87" s="123"/>
      <c r="I87" s="123"/>
    </row>
    <row r="88" spans="2:9" x14ac:dyDescent="0.25">
      <c r="B88" s="124"/>
      <c r="C88" s="123"/>
      <c r="D88" s="123"/>
      <c r="E88" s="123"/>
      <c r="F88" s="123"/>
      <c r="G88" s="123"/>
      <c r="H88" s="123"/>
      <c r="I88" s="123"/>
    </row>
    <row r="89" spans="2:9" x14ac:dyDescent="0.25">
      <c r="B89" s="82" t="s">
        <v>683</v>
      </c>
      <c r="C89" s="125"/>
      <c r="D89" s="125"/>
      <c r="E89" s="125"/>
      <c r="F89" s="125"/>
      <c r="G89" s="125"/>
      <c r="H89" s="125"/>
      <c r="I89" s="125"/>
    </row>
    <row r="90" spans="2:9" x14ac:dyDescent="0.25">
      <c r="B90" s="1197" t="s">
        <v>684</v>
      </c>
      <c r="C90" s="1197"/>
      <c r="D90" s="1197"/>
      <c r="E90" s="1197"/>
      <c r="F90" s="1197"/>
      <c r="G90" s="1197"/>
      <c r="H90" s="1197"/>
      <c r="I90" s="1197"/>
    </row>
    <row r="91" spans="2:9" x14ac:dyDescent="0.25">
      <c r="B91" s="82" t="s">
        <v>1520</v>
      </c>
      <c r="C91" s="125"/>
      <c r="D91" s="125"/>
      <c r="E91" s="125"/>
      <c r="F91" s="125"/>
      <c r="G91" s="125"/>
      <c r="H91" s="125"/>
      <c r="I91" s="125"/>
    </row>
  </sheetData>
  <mergeCells count="17">
    <mergeCell ref="B67:I67"/>
    <mergeCell ref="B90:I90"/>
    <mergeCell ref="B50:F50"/>
    <mergeCell ref="B39:H39"/>
    <mergeCell ref="C41:C42"/>
    <mergeCell ref="D41:D42"/>
    <mergeCell ref="E41:E42"/>
    <mergeCell ref="F41:F42"/>
    <mergeCell ref="G41:G42"/>
    <mergeCell ref="H41:H42"/>
    <mergeCell ref="B36:I36"/>
    <mergeCell ref="B37:I37"/>
    <mergeCell ref="B15:I15"/>
    <mergeCell ref="B4:I4"/>
    <mergeCell ref="B5:I5"/>
    <mergeCell ref="B17:I17"/>
    <mergeCell ref="B35:I35"/>
  </mergeCells>
  <phoneticPr fontId="14" type="noConversion"/>
  <printOptions horizontalCentered="1"/>
  <pageMargins left="0.39370078740157483" right="0.78740157480314965" top="0.27559055118110237" bottom="0.47244094488188981" header="0.19685039370078741" footer="0.51181102362204722"/>
  <pageSetup paperSize="9" scale="90" orientation="landscape"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0"/>
  <dimension ref="A1:N194"/>
  <sheetViews>
    <sheetView showGridLines="0" zoomScale="75" workbookViewId="0">
      <selection sqref="A1:H1"/>
    </sheetView>
  </sheetViews>
  <sheetFormatPr baseColWidth="10" defaultColWidth="11.453125" defaultRowHeight="13.45" x14ac:dyDescent="0.25"/>
  <cols>
    <col min="1" max="1" width="10.453125" style="280" customWidth="1"/>
    <col min="2" max="2" width="48.81640625" style="280" customWidth="1"/>
    <col min="3" max="3" width="9.81640625" style="280" customWidth="1"/>
    <col min="4" max="4" width="10.81640625" style="280" customWidth="1"/>
    <col min="5" max="15" width="9.7265625" style="280" customWidth="1"/>
    <col min="16" max="16384" width="11.453125" style="280"/>
  </cols>
  <sheetData>
    <row r="1" spans="1:9" ht="15.05" customHeight="1" x14ac:dyDescent="0.25">
      <c r="A1" s="279" t="s">
        <v>1409</v>
      </c>
      <c r="B1" s="280" t="str">
        <f>'D04'!B1</f>
        <v xml:space="preserve"> ………………… </v>
      </c>
    </row>
    <row r="2" spans="1:9" ht="15.05" customHeight="1" x14ac:dyDescent="0.25">
      <c r="A2" s="279" t="s">
        <v>803</v>
      </c>
      <c r="B2" s="474">
        <f>'D04'!B2</f>
        <v>0</v>
      </c>
    </row>
    <row r="3" spans="1:9" ht="33.049999999999997" customHeight="1" x14ac:dyDescent="0.25">
      <c r="A3" s="1256" t="s">
        <v>1481</v>
      </c>
      <c r="B3" s="1256"/>
      <c r="C3" s="1256"/>
      <c r="D3" s="1256"/>
      <c r="E3" s="1256"/>
      <c r="F3" s="1256"/>
      <c r="G3" s="1256"/>
      <c r="H3" s="1256"/>
      <c r="I3" s="1256"/>
    </row>
    <row r="4" spans="1:9" ht="16.55" customHeight="1" x14ac:dyDescent="0.25">
      <c r="A4" s="1256" t="s">
        <v>668</v>
      </c>
      <c r="B4" s="1256"/>
      <c r="C4" s="1256"/>
      <c r="D4" s="1256"/>
      <c r="E4" s="1256"/>
      <c r="F4" s="1256"/>
      <c r="G4" s="1256"/>
      <c r="H4" s="1256"/>
      <c r="I4" s="1256"/>
    </row>
    <row r="5" spans="1:9" ht="28.5" customHeight="1" x14ac:dyDescent="0.25">
      <c r="A5" s="1256" t="s">
        <v>669</v>
      </c>
      <c r="B5" s="1256"/>
      <c r="C5" s="1256"/>
      <c r="D5" s="1256"/>
      <c r="E5" s="1256"/>
      <c r="F5" s="1256"/>
      <c r="G5" s="1256"/>
      <c r="H5" s="1256"/>
      <c r="I5" s="1256"/>
    </row>
    <row r="6" spans="1:9" ht="15.05" customHeight="1" x14ac:dyDescent="0.25">
      <c r="H6" s="280" t="s">
        <v>1628</v>
      </c>
    </row>
    <row r="7" spans="1:9" ht="15.05" customHeight="1" x14ac:dyDescent="0.25">
      <c r="A7" s="1258" t="s">
        <v>893</v>
      </c>
      <c r="B7" s="1259"/>
      <c r="C7" s="282" t="s">
        <v>191</v>
      </c>
      <c r="D7" s="475">
        <f>E7-1</f>
        <v>-4</v>
      </c>
      <c r="E7" s="475">
        <f>F7-1</f>
        <v>-3</v>
      </c>
      <c r="F7" s="475">
        <f>G7-1</f>
        <v>-2</v>
      </c>
      <c r="G7" s="475">
        <f>H7-1</f>
        <v>-1</v>
      </c>
      <c r="H7" s="475">
        <f>B2</f>
        <v>0</v>
      </c>
      <c r="I7" s="285" t="s">
        <v>899</v>
      </c>
    </row>
    <row r="8" spans="1:9" ht="18" customHeight="1" x14ac:dyDescent="0.25">
      <c r="A8" s="1266" t="s">
        <v>685</v>
      </c>
      <c r="B8" s="1267"/>
      <c r="C8" s="282" t="s">
        <v>901</v>
      </c>
      <c r="D8" s="282"/>
      <c r="E8" s="700">
        <f>D13</f>
        <v>0</v>
      </c>
      <c r="F8" s="700">
        <f>E13</f>
        <v>0</v>
      </c>
      <c r="G8" s="700">
        <f>F13</f>
        <v>0</v>
      </c>
      <c r="H8" s="700">
        <f>G13</f>
        <v>0</v>
      </c>
      <c r="I8" s="282" t="s">
        <v>901</v>
      </c>
    </row>
    <row r="9" spans="1:9" ht="18" customHeight="1" x14ac:dyDescent="0.25">
      <c r="A9" s="1266" t="s">
        <v>686</v>
      </c>
      <c r="B9" s="1267"/>
      <c r="C9" s="282" t="s">
        <v>901</v>
      </c>
      <c r="D9" s="282"/>
      <c r="E9" s="282"/>
      <c r="F9" s="282"/>
      <c r="G9" s="282"/>
      <c r="H9" s="282" t="s">
        <v>901</v>
      </c>
      <c r="I9" s="282" t="s">
        <v>901</v>
      </c>
    </row>
    <row r="10" spans="1:9" ht="18" customHeight="1" x14ac:dyDescent="0.25">
      <c r="A10" s="1266" t="s">
        <v>687</v>
      </c>
      <c r="B10" s="1267"/>
      <c r="C10" s="282"/>
      <c r="D10" s="282"/>
      <c r="E10" s="282"/>
      <c r="F10" s="282"/>
      <c r="G10" s="282"/>
      <c r="H10" s="282"/>
      <c r="I10" s="286">
        <f>SUM(C10:H10)</f>
        <v>0</v>
      </c>
    </row>
    <row r="11" spans="1:9" ht="18" customHeight="1" x14ac:dyDescent="0.25">
      <c r="A11" s="1266" t="s">
        <v>688</v>
      </c>
      <c r="B11" s="1267"/>
      <c r="C11" s="282"/>
      <c r="D11" s="282"/>
      <c r="E11" s="282"/>
      <c r="F11" s="282"/>
      <c r="G11" s="282"/>
      <c r="H11" s="282"/>
      <c r="I11" s="286">
        <f>SUM(C11:H11)</f>
        <v>0</v>
      </c>
    </row>
    <row r="12" spans="1:9" ht="18" customHeight="1" x14ac:dyDescent="0.25">
      <c r="A12" s="1266" t="s">
        <v>689</v>
      </c>
      <c r="B12" s="1267"/>
      <c r="C12" s="282"/>
      <c r="D12" s="282"/>
      <c r="E12" s="282"/>
      <c r="F12" s="282"/>
      <c r="G12" s="282"/>
      <c r="H12" s="282"/>
      <c r="I12" s="286">
        <f>SUM(C12:H12)</f>
        <v>0</v>
      </c>
    </row>
    <row r="13" spans="1:9" ht="18" customHeight="1" x14ac:dyDescent="0.25">
      <c r="A13" s="1266" t="s">
        <v>690</v>
      </c>
      <c r="B13" s="1267"/>
      <c r="C13" s="281" t="s">
        <v>901</v>
      </c>
      <c r="D13" s="281"/>
      <c r="E13" s="281"/>
      <c r="F13" s="281"/>
      <c r="G13" s="281"/>
      <c r="H13" s="281"/>
      <c r="I13" s="281" t="s">
        <v>901</v>
      </c>
    </row>
    <row r="14" spans="1:9" ht="18" customHeight="1" x14ac:dyDescent="0.25">
      <c r="A14" s="1258" t="s">
        <v>691</v>
      </c>
      <c r="B14" s="1259"/>
      <c r="C14" s="260" t="s">
        <v>901</v>
      </c>
      <c r="D14" s="245">
        <f>D8+D9+D10+D11-D12-D13</f>
        <v>0</v>
      </c>
      <c r="E14" s="245">
        <f>E8+E9+E10+E11-E12-E13</f>
        <v>0</v>
      </c>
      <c r="F14" s="245">
        <f>F8+F9+F10+F11-F12-F13</f>
        <v>0</v>
      </c>
      <c r="G14" s="245">
        <f>G8+G9+G10+G11-G12-G13</f>
        <v>0</v>
      </c>
      <c r="H14" s="245">
        <f>H8+H10+H11-H12-H13</f>
        <v>0</v>
      </c>
      <c r="I14" s="287" t="s">
        <v>901</v>
      </c>
    </row>
    <row r="15" spans="1:9" ht="15.05" customHeight="1" x14ac:dyDescent="0.25">
      <c r="A15" s="1269" t="s">
        <v>692</v>
      </c>
      <c r="B15" s="1269"/>
      <c r="C15" s="1269"/>
      <c r="D15" s="1269"/>
      <c r="E15" s="1269"/>
      <c r="F15" s="1269"/>
    </row>
    <row r="16" spans="1:9" ht="15.05" customHeight="1" x14ac:dyDescent="0.25">
      <c r="A16" s="288"/>
      <c r="B16" s="288"/>
      <c r="C16" s="288"/>
      <c r="D16" s="288"/>
      <c r="E16" s="288"/>
      <c r="F16" s="288"/>
    </row>
    <row r="17" spans="1:14" ht="15.05" customHeight="1" x14ac:dyDescent="0.25">
      <c r="A17" s="289"/>
      <c r="B17" s="289"/>
    </row>
    <row r="18" spans="1:14" ht="37.5" customHeight="1" x14ac:dyDescent="0.25">
      <c r="A18" s="1256" t="s">
        <v>670</v>
      </c>
      <c r="B18" s="1256"/>
      <c r="C18" s="1256"/>
      <c r="D18" s="1256"/>
      <c r="E18" s="1256"/>
      <c r="F18" s="1256"/>
      <c r="G18" s="1256"/>
      <c r="H18" s="1256"/>
      <c r="I18" s="1256"/>
      <c r="J18" s="1256"/>
      <c r="K18" s="1256"/>
      <c r="L18" s="1256"/>
      <c r="M18" s="1256"/>
      <c r="N18" s="1256"/>
    </row>
    <row r="19" spans="1:14" ht="15.05" customHeight="1" x14ac:dyDescent="0.25">
      <c r="A19" s="1268"/>
      <c r="B19" s="1268"/>
      <c r="C19" s="1268"/>
      <c r="D19" s="1268"/>
      <c r="E19" s="1268"/>
      <c r="F19" s="1268"/>
      <c r="G19" s="1268"/>
      <c r="H19" s="1268"/>
    </row>
    <row r="20" spans="1:14" ht="15.05" customHeight="1" x14ac:dyDescent="0.25">
      <c r="A20" s="1258" t="s">
        <v>908</v>
      </c>
      <c r="B20" s="1259"/>
      <c r="C20" s="281" t="s">
        <v>894</v>
      </c>
      <c r="D20" s="432">
        <f t="shared" ref="D20:K20" si="0">E20-1</f>
        <v>-9</v>
      </c>
      <c r="E20" s="432">
        <f t="shared" si="0"/>
        <v>-8</v>
      </c>
      <c r="F20" s="432">
        <f t="shared" si="0"/>
        <v>-7</v>
      </c>
      <c r="G20" s="432">
        <f t="shared" si="0"/>
        <v>-6</v>
      </c>
      <c r="H20" s="432">
        <f t="shared" si="0"/>
        <v>-5</v>
      </c>
      <c r="I20" s="432">
        <f t="shared" si="0"/>
        <v>-4</v>
      </c>
      <c r="J20" s="432">
        <f t="shared" si="0"/>
        <v>-3</v>
      </c>
      <c r="K20" s="432">
        <f t="shared" si="0"/>
        <v>-2</v>
      </c>
      <c r="L20" s="432">
        <f>M20-1</f>
        <v>-1</v>
      </c>
      <c r="M20" s="432">
        <f>B2</f>
        <v>0</v>
      </c>
      <c r="N20" s="432" t="s">
        <v>693</v>
      </c>
    </row>
    <row r="21" spans="1:14" ht="18" customHeight="1" x14ac:dyDescent="0.25">
      <c r="A21" s="1260" t="s">
        <v>617</v>
      </c>
      <c r="B21" s="1261"/>
      <c r="C21" s="701">
        <f>C22</f>
        <v>0</v>
      </c>
      <c r="D21" s="290"/>
      <c r="E21" s="290"/>
      <c r="F21" s="290"/>
      <c r="G21" s="290"/>
      <c r="H21" s="290"/>
      <c r="I21" s="257"/>
      <c r="J21" s="291"/>
      <c r="K21" s="291"/>
      <c r="L21" s="291"/>
      <c r="M21" s="291" t="s">
        <v>618</v>
      </c>
      <c r="N21" s="291" t="s">
        <v>618</v>
      </c>
    </row>
    <row r="22" spans="1:14" ht="18" customHeight="1" x14ac:dyDescent="0.25">
      <c r="A22" s="1249" t="s">
        <v>619</v>
      </c>
      <c r="B22" s="1250"/>
      <c r="C22" s="290"/>
      <c r="D22" s="290"/>
      <c r="E22" s="290"/>
      <c r="F22" s="290"/>
      <c r="G22" s="290"/>
      <c r="H22" s="290"/>
      <c r="I22" s="257"/>
      <c r="J22" s="291"/>
      <c r="K22" s="291"/>
      <c r="L22" s="291"/>
      <c r="M22" s="291" t="s">
        <v>618</v>
      </c>
      <c r="N22" s="264">
        <f>SUM(C22:L22)</f>
        <v>0</v>
      </c>
    </row>
    <row r="23" spans="1:14" ht="18" customHeight="1" x14ac:dyDescent="0.25">
      <c r="A23" s="1249" t="s">
        <v>620</v>
      </c>
      <c r="B23" s="1250"/>
      <c r="C23" s="290"/>
      <c r="D23" s="290"/>
      <c r="E23" s="290"/>
      <c r="F23" s="290"/>
      <c r="G23" s="290"/>
      <c r="H23" s="290"/>
      <c r="I23" s="257"/>
      <c r="J23" s="291"/>
      <c r="K23" s="291"/>
      <c r="L23" s="291"/>
      <c r="M23" s="291"/>
      <c r="N23" s="264">
        <f>SUM(C23:M23)</f>
        <v>0</v>
      </c>
    </row>
    <row r="24" spans="1:14" ht="18" customHeight="1" x14ac:dyDescent="0.25">
      <c r="A24" s="1264" t="s">
        <v>694</v>
      </c>
      <c r="B24" s="1265"/>
      <c r="C24" s="699">
        <f>C31-C32+C22-C23+C28-C29+C30</f>
        <v>0</v>
      </c>
      <c r="D24" s="699">
        <f t="shared" ref="D24:L24" si="1">D31-D32+D22-D23+D28-D29+D30</f>
        <v>0</v>
      </c>
      <c r="E24" s="699">
        <f t="shared" si="1"/>
        <v>0</v>
      </c>
      <c r="F24" s="699">
        <f t="shared" si="1"/>
        <v>0</v>
      </c>
      <c r="G24" s="699">
        <f t="shared" si="1"/>
        <v>0</v>
      </c>
      <c r="H24" s="699">
        <f t="shared" si="1"/>
        <v>0</v>
      </c>
      <c r="I24" s="699" t="e">
        <f t="shared" si="1"/>
        <v>#DIV/0!</v>
      </c>
      <c r="J24" s="699" t="e">
        <f t="shared" si="1"/>
        <v>#DIV/0!</v>
      </c>
      <c r="K24" s="699" t="e">
        <f t="shared" si="1"/>
        <v>#DIV/0!</v>
      </c>
      <c r="L24" s="699" t="e">
        <f t="shared" si="1"/>
        <v>#DIV/0!</v>
      </c>
      <c r="M24" s="699" t="e">
        <f>-M23+M28+M30</f>
        <v>#DIV/0!</v>
      </c>
      <c r="N24" s="265" t="e">
        <f>SUM(C24:M24)</f>
        <v>#DIV/0!</v>
      </c>
    </row>
    <row r="25" spans="1:14" ht="18" customHeight="1" x14ac:dyDescent="0.25">
      <c r="A25" s="1258" t="s">
        <v>622</v>
      </c>
      <c r="B25" s="1259"/>
      <c r="C25" s="292" t="s">
        <v>618</v>
      </c>
      <c r="D25" s="265">
        <f>D21-D22+D23+D24</f>
        <v>0</v>
      </c>
      <c r="E25" s="265">
        <f t="shared" ref="E25:L25" si="2">E21-E22+E23+E24</f>
        <v>0</v>
      </c>
      <c r="F25" s="265">
        <f t="shared" si="2"/>
        <v>0</v>
      </c>
      <c r="G25" s="265">
        <f t="shared" si="2"/>
        <v>0</v>
      </c>
      <c r="H25" s="265">
        <f t="shared" si="2"/>
        <v>0</v>
      </c>
      <c r="I25" s="265" t="e">
        <f t="shared" si="2"/>
        <v>#DIV/0!</v>
      </c>
      <c r="J25" s="265" t="e">
        <f t="shared" si="2"/>
        <v>#DIV/0!</v>
      </c>
      <c r="K25" s="265" t="e">
        <f t="shared" si="2"/>
        <v>#DIV/0!</v>
      </c>
      <c r="L25" s="265" t="e">
        <f t="shared" si="2"/>
        <v>#DIV/0!</v>
      </c>
      <c r="M25" s="265" t="e">
        <f>M23+M24</f>
        <v>#DIV/0!</v>
      </c>
      <c r="N25" s="287" t="s">
        <v>618</v>
      </c>
    </row>
    <row r="26" spans="1:14" ht="18" customHeight="1" x14ac:dyDescent="0.25">
      <c r="A26" s="1260" t="s">
        <v>623</v>
      </c>
      <c r="B26" s="1261"/>
      <c r="C26" s="290"/>
      <c r="D26" s="290"/>
      <c r="E26" s="290"/>
      <c r="F26" s="290"/>
      <c r="G26" s="290"/>
      <c r="H26" s="290"/>
      <c r="I26" s="257"/>
      <c r="J26" s="291"/>
      <c r="K26" s="291"/>
      <c r="L26" s="291"/>
      <c r="M26" s="291"/>
      <c r="N26" s="291"/>
    </row>
    <row r="27" spans="1:14" ht="18" customHeight="1" x14ac:dyDescent="0.25">
      <c r="A27" s="1249" t="s">
        <v>624</v>
      </c>
      <c r="B27" s="1250"/>
      <c r="C27" s="290" t="s">
        <v>618</v>
      </c>
      <c r="D27" s="290"/>
      <c r="E27" s="290"/>
      <c r="F27" s="290"/>
      <c r="G27" s="290"/>
      <c r="H27" s="290"/>
      <c r="I27" s="257"/>
      <c r="J27" s="291"/>
      <c r="K27" s="291"/>
      <c r="L27" s="291"/>
      <c r="M27" s="291" t="s">
        <v>618</v>
      </c>
      <c r="N27" s="291" t="s">
        <v>618</v>
      </c>
    </row>
    <row r="28" spans="1:14" ht="18" customHeight="1" x14ac:dyDescent="0.25">
      <c r="A28" s="1249" t="s">
        <v>625</v>
      </c>
      <c r="B28" s="1250"/>
      <c r="C28" s="290"/>
      <c r="D28" s="290"/>
      <c r="E28" s="290"/>
      <c r="F28" s="290"/>
      <c r="G28" s="290"/>
      <c r="H28" s="290"/>
      <c r="I28" s="257"/>
      <c r="J28" s="291"/>
      <c r="K28" s="291"/>
      <c r="L28" s="291"/>
      <c r="M28" s="291"/>
      <c r="N28" s="264">
        <f>SUM(C28:M28)</f>
        <v>0</v>
      </c>
    </row>
    <row r="29" spans="1:14" ht="18" customHeight="1" x14ac:dyDescent="0.25">
      <c r="A29" s="1249" t="s">
        <v>628</v>
      </c>
      <c r="B29" s="1250"/>
      <c r="C29" s="290"/>
      <c r="D29" s="290"/>
      <c r="E29" s="290"/>
      <c r="F29" s="290"/>
      <c r="G29" s="290"/>
      <c r="H29" s="290"/>
      <c r="I29" s="257"/>
      <c r="J29" s="291"/>
      <c r="K29" s="291"/>
      <c r="L29" s="291"/>
      <c r="M29" s="291" t="s">
        <v>618</v>
      </c>
      <c r="N29" s="264">
        <f>SUM(C29:L29)</f>
        <v>0</v>
      </c>
    </row>
    <row r="30" spans="1:14" ht="18" customHeight="1" x14ac:dyDescent="0.25">
      <c r="A30" s="1264" t="s">
        <v>629</v>
      </c>
      <c r="B30" s="1265"/>
      <c r="C30" s="292"/>
      <c r="D30" s="292"/>
      <c r="E30" s="292"/>
      <c r="F30" s="292"/>
      <c r="G30" s="292"/>
      <c r="H30" s="292"/>
      <c r="I30" s="704" t="e">
        <f>E60</f>
        <v>#DIV/0!</v>
      </c>
      <c r="J30" s="705" t="e">
        <f>E59</f>
        <v>#DIV/0!</v>
      </c>
      <c r="K30" s="705" t="e">
        <f>E58</f>
        <v>#DIV/0!</v>
      </c>
      <c r="L30" s="705" t="e">
        <f>E57</f>
        <v>#DIV/0!</v>
      </c>
      <c r="M30" s="705" t="e">
        <f>E56</f>
        <v>#DIV/0!</v>
      </c>
      <c r="N30" s="265" t="e">
        <f>SUM(C30:M30)</f>
        <v>#DIV/0!</v>
      </c>
    </row>
    <row r="31" spans="1:14" ht="18" customHeight="1" x14ac:dyDescent="0.25">
      <c r="A31" s="1263" t="s">
        <v>200</v>
      </c>
      <c r="B31" s="1263"/>
      <c r="C31" s="258"/>
      <c r="D31" s="258"/>
      <c r="E31" s="258"/>
      <c r="F31" s="258"/>
      <c r="G31" s="258"/>
      <c r="H31" s="258"/>
      <c r="I31" s="258"/>
      <c r="J31" s="258"/>
      <c r="K31" s="258"/>
      <c r="L31" s="258"/>
      <c r="M31" s="654" t="s">
        <v>618</v>
      </c>
      <c r="N31" s="697"/>
    </row>
    <row r="32" spans="1:14" ht="18" customHeight="1" x14ac:dyDescent="0.25">
      <c r="A32" s="1263" t="s">
        <v>201</v>
      </c>
      <c r="B32" s="1263"/>
      <c r="C32" s="258"/>
      <c r="D32" s="258"/>
      <c r="E32" s="258"/>
      <c r="F32" s="258"/>
      <c r="G32" s="258"/>
      <c r="H32" s="258"/>
      <c r="I32" s="258"/>
      <c r="J32" s="258"/>
      <c r="K32" s="258"/>
      <c r="L32" s="258"/>
      <c r="M32" s="258" t="s">
        <v>618</v>
      </c>
      <c r="N32" s="697"/>
    </row>
    <row r="33" spans="1:9" ht="8.1999999999999993" customHeight="1" x14ac:dyDescent="0.25">
      <c r="A33" s="314"/>
      <c r="B33" s="314"/>
      <c r="C33" s="314"/>
      <c r="D33" s="314"/>
      <c r="E33" s="314"/>
      <c r="F33" s="314"/>
    </row>
    <row r="34" spans="1:9" ht="15.05" customHeight="1" x14ac:dyDescent="0.25">
      <c r="A34" s="1262" t="s">
        <v>695</v>
      </c>
      <c r="B34" s="1262"/>
      <c r="C34" s="1262"/>
      <c r="D34" s="1262"/>
      <c r="E34" s="1262"/>
      <c r="F34" s="1262"/>
    </row>
    <row r="35" spans="1:9" ht="15.05" customHeight="1" x14ac:dyDescent="0.25">
      <c r="A35" s="1262" t="s">
        <v>696</v>
      </c>
      <c r="B35" s="1262"/>
      <c r="C35" s="1262"/>
      <c r="D35" s="1262"/>
      <c r="E35" s="1262"/>
      <c r="F35" s="1262"/>
    </row>
    <row r="36" spans="1:9" ht="15.05" customHeight="1" x14ac:dyDescent="0.25">
      <c r="A36" s="1262" t="s">
        <v>631</v>
      </c>
      <c r="B36" s="1262"/>
      <c r="C36" s="1262"/>
      <c r="D36" s="1262"/>
      <c r="E36" s="1262"/>
      <c r="F36" s="1262"/>
    </row>
    <row r="43" spans="1:9" ht="43.55" customHeight="1" x14ac:dyDescent="0.25">
      <c r="A43" s="1256" t="s">
        <v>322</v>
      </c>
      <c r="B43" s="1257"/>
      <c r="C43" s="1257"/>
      <c r="D43" s="1257"/>
      <c r="E43" s="1257"/>
      <c r="F43" s="1257"/>
      <c r="G43" s="1257"/>
      <c r="H43" s="1257"/>
      <c r="I43" s="293"/>
    </row>
    <row r="44" spans="1:9" x14ac:dyDescent="0.25">
      <c r="A44" s="1251"/>
      <c r="B44" s="1251"/>
      <c r="C44" s="1251"/>
      <c r="D44" s="1251"/>
      <c r="E44" s="1251"/>
      <c r="F44" s="1251"/>
      <c r="G44" s="1251"/>
      <c r="H44" s="1251"/>
      <c r="I44" s="1251"/>
    </row>
    <row r="45" spans="1:9" ht="25" customHeight="1" x14ac:dyDescent="0.25">
      <c r="A45" s="1241" t="s">
        <v>632</v>
      </c>
      <c r="B45" s="1242"/>
      <c r="C45" s="1252">
        <v>0</v>
      </c>
      <c r="D45" s="1252">
        <v>1</v>
      </c>
      <c r="E45" s="1252">
        <v>2</v>
      </c>
      <c r="F45" s="1252">
        <v>3</v>
      </c>
      <c r="G45" s="1252">
        <v>4</v>
      </c>
      <c r="H45" s="1252">
        <v>5</v>
      </c>
      <c r="I45" s="293"/>
    </row>
    <row r="46" spans="1:9" ht="25" customHeight="1" x14ac:dyDescent="0.25">
      <c r="A46" s="1254" t="s">
        <v>633</v>
      </c>
      <c r="B46" s="1255"/>
      <c r="C46" s="1253"/>
      <c r="D46" s="1253"/>
      <c r="E46" s="1253"/>
      <c r="F46" s="1253"/>
      <c r="G46" s="1253"/>
      <c r="H46" s="1253"/>
      <c r="I46" s="293"/>
    </row>
    <row r="47" spans="1:9" ht="25" customHeight="1" x14ac:dyDescent="0.25">
      <c r="A47" s="1247">
        <f>A48-1</f>
        <v>-5</v>
      </c>
      <c r="B47" s="1248"/>
      <c r="C47" s="237"/>
      <c r="D47" s="237"/>
      <c r="E47" s="237"/>
      <c r="F47" s="237"/>
      <c r="G47" s="237"/>
      <c r="H47" s="706">
        <f>H27+H28</f>
        <v>0</v>
      </c>
      <c r="I47" s="293"/>
    </row>
    <row r="48" spans="1:9" ht="25" customHeight="1" x14ac:dyDescent="0.25">
      <c r="A48" s="1247">
        <f>A49-1</f>
        <v>-4</v>
      </c>
      <c r="B48" s="1248"/>
      <c r="C48" s="237"/>
      <c r="D48" s="237"/>
      <c r="E48" s="237"/>
      <c r="F48" s="294"/>
      <c r="G48" s="706">
        <f>I27+I28</f>
        <v>0</v>
      </c>
      <c r="H48" s="273"/>
      <c r="I48" s="293"/>
    </row>
    <row r="49" spans="1:9" ht="25" customHeight="1" x14ac:dyDescent="0.25">
      <c r="A49" s="1247">
        <f>A50-1</f>
        <v>-3</v>
      </c>
      <c r="B49" s="1248"/>
      <c r="C49" s="237"/>
      <c r="D49" s="237"/>
      <c r="E49" s="237"/>
      <c r="F49" s="706">
        <f>J27+J28</f>
        <v>0</v>
      </c>
      <c r="G49" s="273"/>
      <c r="H49" s="295"/>
      <c r="I49" s="293"/>
    </row>
    <row r="50" spans="1:9" ht="25" customHeight="1" x14ac:dyDescent="0.25">
      <c r="A50" s="1247">
        <f>A51-1</f>
        <v>-2</v>
      </c>
      <c r="B50" s="1248"/>
      <c r="C50" s="237"/>
      <c r="D50" s="237"/>
      <c r="E50" s="706">
        <f>K27+K28</f>
        <v>0</v>
      </c>
      <c r="F50" s="273"/>
      <c r="G50" s="295"/>
      <c r="H50" s="295"/>
      <c r="I50" s="293"/>
    </row>
    <row r="51" spans="1:9" ht="25" customHeight="1" x14ac:dyDescent="0.25">
      <c r="A51" s="1247">
        <f>A52-1</f>
        <v>-1</v>
      </c>
      <c r="B51" s="1248"/>
      <c r="C51" s="237"/>
      <c r="D51" s="706">
        <f>L27+L28</f>
        <v>0</v>
      </c>
      <c r="E51" s="273"/>
      <c r="F51" s="295"/>
      <c r="G51" s="295"/>
      <c r="H51" s="295"/>
      <c r="I51" s="293"/>
    </row>
    <row r="52" spans="1:9" ht="25" customHeight="1" x14ac:dyDescent="0.25">
      <c r="A52" s="1247">
        <f>B2</f>
        <v>0</v>
      </c>
      <c r="B52" s="1248"/>
      <c r="C52" s="706">
        <f>M28</f>
        <v>0</v>
      </c>
      <c r="D52" s="273"/>
      <c r="E52" s="295"/>
      <c r="F52" s="295"/>
      <c r="G52" s="295"/>
      <c r="H52" s="295"/>
      <c r="I52" s="293"/>
    </row>
    <row r="53" spans="1:9" ht="30.8" customHeight="1" x14ac:dyDescent="0.25">
      <c r="A53" s="296"/>
      <c r="B53" s="296"/>
      <c r="C53" s="293"/>
      <c r="D53" s="293"/>
      <c r="E53" s="293"/>
      <c r="F53" s="293"/>
      <c r="G53" s="293"/>
      <c r="H53" s="293"/>
      <c r="I53" s="293"/>
    </row>
    <row r="54" spans="1:9" ht="46.5" customHeight="1" x14ac:dyDescent="0.25">
      <c r="A54" s="1244" t="s">
        <v>804</v>
      </c>
      <c r="B54" s="1244"/>
      <c r="C54" s="1244"/>
      <c r="D54" s="1244"/>
      <c r="E54" s="1245"/>
      <c r="F54" s="293"/>
      <c r="G54" s="293"/>
      <c r="H54" s="293"/>
      <c r="I54" s="293"/>
    </row>
    <row r="55" spans="1:9" ht="40.6" customHeight="1" x14ac:dyDescent="0.25">
      <c r="A55" s="297" t="s">
        <v>633</v>
      </c>
      <c r="B55" s="283" t="s">
        <v>1519</v>
      </c>
      <c r="C55" s="1132" t="s">
        <v>635</v>
      </c>
      <c r="D55" s="1133"/>
      <c r="E55" s="1132" t="s">
        <v>636</v>
      </c>
      <c r="F55" s="1133"/>
      <c r="G55" s="298"/>
      <c r="H55" s="298"/>
      <c r="I55" s="298"/>
    </row>
    <row r="56" spans="1:9" ht="25" customHeight="1" x14ac:dyDescent="0.25">
      <c r="A56" s="479">
        <f>B2</f>
        <v>0</v>
      </c>
      <c r="B56" s="707" t="e">
        <f>(H47/G47)*((G47+G48)/(F47+F48))*((F47+F48+F49)/(E47+E48+E49))*((E47+E48+E49+E50)/(D47+D48+D49+D50))*((D47+D48+D49+D50+D51)/(C47+C48+C49+C50+C51))</f>
        <v>#DIV/0!</v>
      </c>
      <c r="C56" s="1201">
        <f>C52</f>
        <v>0</v>
      </c>
      <c r="D56" s="1202"/>
      <c r="E56" s="1201" t="e">
        <f>(B56-1)*C56</f>
        <v>#DIV/0!</v>
      </c>
      <c r="F56" s="1202"/>
      <c r="G56" s="293"/>
      <c r="H56" s="293"/>
      <c r="I56" s="293"/>
    </row>
    <row r="57" spans="1:9" ht="25" customHeight="1" x14ac:dyDescent="0.25">
      <c r="A57" s="479">
        <f>A56-1</f>
        <v>-1</v>
      </c>
      <c r="B57" s="707" t="e">
        <f>(H47/G47)*((G47+G48)/(F47+F48))*((F47+F48+F49)/(E47+E48+E49))*((E47+E48+E49+E50)/(D47+D48+D49+D50))</f>
        <v>#DIV/0!</v>
      </c>
      <c r="C57" s="1201">
        <f>D51</f>
        <v>0</v>
      </c>
      <c r="D57" s="1202"/>
      <c r="E57" s="1201" t="e">
        <f>(B57-1)*C57</f>
        <v>#DIV/0!</v>
      </c>
      <c r="F57" s="1202"/>
      <c r="G57" s="293"/>
      <c r="H57" s="293"/>
      <c r="I57" s="293"/>
    </row>
    <row r="58" spans="1:9" ht="25" customHeight="1" x14ac:dyDescent="0.25">
      <c r="A58" s="479">
        <f>A57-1</f>
        <v>-2</v>
      </c>
      <c r="B58" s="707" t="e">
        <f>(H47/G47)*((G47+G48)/(F47+F48))*((F47+F48+F49)/(E47+E48+E49))</f>
        <v>#DIV/0!</v>
      </c>
      <c r="C58" s="1201">
        <f>E50</f>
        <v>0</v>
      </c>
      <c r="D58" s="1202"/>
      <c r="E58" s="1201" t="e">
        <f>(B58-1)*C58</f>
        <v>#DIV/0!</v>
      </c>
      <c r="F58" s="1202"/>
      <c r="G58" s="293"/>
      <c r="H58" s="293"/>
      <c r="I58" s="293"/>
    </row>
    <row r="59" spans="1:9" ht="25" customHeight="1" x14ac:dyDescent="0.25">
      <c r="A59" s="479">
        <f>A58-1</f>
        <v>-3</v>
      </c>
      <c r="B59" s="707" t="e">
        <f>(H47/G47)*((G47+G48)/(F47+F48))</f>
        <v>#DIV/0!</v>
      </c>
      <c r="C59" s="1201">
        <f>F49</f>
        <v>0</v>
      </c>
      <c r="D59" s="1202"/>
      <c r="E59" s="1201" t="e">
        <f>(B59-1)*C59</f>
        <v>#DIV/0!</v>
      </c>
      <c r="F59" s="1202"/>
      <c r="G59" s="293"/>
      <c r="H59" s="293"/>
      <c r="I59" s="293"/>
    </row>
    <row r="60" spans="1:9" ht="25" customHeight="1" x14ac:dyDescent="0.25">
      <c r="A60" s="479">
        <f>A59-1</f>
        <v>-4</v>
      </c>
      <c r="B60" s="707" t="e">
        <f>H47/G47</f>
        <v>#DIV/0!</v>
      </c>
      <c r="C60" s="1201">
        <f>G48</f>
        <v>0</v>
      </c>
      <c r="D60" s="1202"/>
      <c r="E60" s="1201" t="e">
        <f>(B60-1)*C60</f>
        <v>#DIV/0!</v>
      </c>
      <c r="F60" s="1202"/>
      <c r="G60" s="293"/>
      <c r="H60" s="293"/>
      <c r="I60" s="293"/>
    </row>
    <row r="70" spans="1:14" ht="44.2" customHeight="1" x14ac:dyDescent="0.25"/>
    <row r="71" spans="1:14" ht="38.950000000000003" customHeight="1" x14ac:dyDescent="0.25"/>
    <row r="72" spans="1:14" x14ac:dyDescent="0.25">
      <c r="A72" s="1229" t="s">
        <v>697</v>
      </c>
      <c r="B72" s="1229"/>
      <c r="C72" s="1229"/>
      <c r="D72" s="1229"/>
      <c r="E72" s="1229"/>
      <c r="F72" s="1229"/>
      <c r="G72" s="1229"/>
      <c r="H72" s="1229"/>
      <c r="I72" s="1229"/>
      <c r="J72" s="1229"/>
      <c r="K72" s="1229"/>
      <c r="L72" s="1229"/>
      <c r="M72" s="1229"/>
      <c r="N72" s="1229"/>
    </row>
    <row r="73" spans="1:14" x14ac:dyDescent="0.25">
      <c r="A73" s="300" t="s">
        <v>698</v>
      </c>
      <c r="B73" s="300"/>
      <c r="C73" s="300"/>
      <c r="D73" s="300"/>
      <c r="E73" s="300"/>
      <c r="F73" s="300"/>
      <c r="G73" s="300"/>
      <c r="H73" s="300"/>
      <c r="I73" s="300"/>
      <c r="J73" s="300"/>
      <c r="K73" s="300"/>
      <c r="L73" s="300" t="s">
        <v>213</v>
      </c>
      <c r="M73" s="300"/>
    </row>
    <row r="74" spans="1:14" ht="24.05" customHeight="1" x14ac:dyDescent="0.25">
      <c r="A74" s="1240" t="s">
        <v>908</v>
      </c>
      <c r="B74" s="1230"/>
      <c r="C74" s="480" t="s">
        <v>894</v>
      </c>
      <c r="D74" s="432">
        <f t="shared" ref="D74:K74" si="3">E74-1</f>
        <v>-9</v>
      </c>
      <c r="E74" s="432">
        <f t="shared" si="3"/>
        <v>-8</v>
      </c>
      <c r="F74" s="432">
        <f t="shared" si="3"/>
        <v>-7</v>
      </c>
      <c r="G74" s="432">
        <f t="shared" si="3"/>
        <v>-6</v>
      </c>
      <c r="H74" s="432">
        <f t="shared" si="3"/>
        <v>-5</v>
      </c>
      <c r="I74" s="432">
        <f t="shared" si="3"/>
        <v>-4</v>
      </c>
      <c r="J74" s="432">
        <f t="shared" si="3"/>
        <v>-3</v>
      </c>
      <c r="K74" s="432">
        <f t="shared" si="3"/>
        <v>-2</v>
      </c>
      <c r="L74" s="432">
        <f>M74-1</f>
        <v>-1</v>
      </c>
      <c r="M74" s="432">
        <f>B2</f>
        <v>0</v>
      </c>
      <c r="N74" s="432" t="s">
        <v>699</v>
      </c>
    </row>
    <row r="75" spans="1:14" ht="17.100000000000001" customHeight="1" x14ac:dyDescent="0.25">
      <c r="A75" s="1231" t="s">
        <v>700</v>
      </c>
      <c r="B75" s="1232"/>
      <c r="C75" s="310">
        <f>C76+C77+C78</f>
        <v>0</v>
      </c>
      <c r="D75" s="310">
        <f t="shared" ref="D75:L75" si="4">D76+D77+D78</f>
        <v>0</v>
      </c>
      <c r="E75" s="310">
        <f t="shared" si="4"/>
        <v>0</v>
      </c>
      <c r="F75" s="310">
        <f t="shared" si="4"/>
        <v>0</v>
      </c>
      <c r="G75" s="310">
        <f t="shared" si="4"/>
        <v>0</v>
      </c>
      <c r="H75" s="310">
        <f t="shared" si="4"/>
        <v>0</v>
      </c>
      <c r="I75" s="310">
        <f t="shared" si="4"/>
        <v>0</v>
      </c>
      <c r="J75" s="310">
        <f t="shared" si="4"/>
        <v>0</v>
      </c>
      <c r="K75" s="310">
        <f t="shared" si="4"/>
        <v>0</v>
      </c>
      <c r="L75" s="310">
        <f t="shared" si="4"/>
        <v>0</v>
      </c>
      <c r="M75" s="301" t="s">
        <v>618</v>
      </c>
      <c r="N75" s="310">
        <f>SUM(C75:L75)</f>
        <v>0</v>
      </c>
    </row>
    <row r="76" spans="1:14" ht="17.100000000000001" customHeight="1" x14ac:dyDescent="0.25">
      <c r="A76" s="1233" t="s">
        <v>1321</v>
      </c>
      <c r="B76" s="1234"/>
      <c r="C76" s="302"/>
      <c r="D76" s="302"/>
      <c r="E76" s="302"/>
      <c r="F76" s="302"/>
      <c r="G76" s="302"/>
      <c r="H76" s="302"/>
      <c r="I76" s="302"/>
      <c r="J76" s="302"/>
      <c r="K76" s="302"/>
      <c r="L76" s="302"/>
      <c r="M76" s="302" t="s">
        <v>618</v>
      </c>
      <c r="N76" s="311">
        <f>SUM(C76:L76)</f>
        <v>0</v>
      </c>
    </row>
    <row r="77" spans="1:14" ht="17.100000000000001" customHeight="1" x14ac:dyDescent="0.25">
      <c r="A77" s="1233" t="s">
        <v>1326</v>
      </c>
      <c r="B77" s="1234"/>
      <c r="C77" s="302"/>
      <c r="D77" s="302"/>
      <c r="E77" s="302"/>
      <c r="F77" s="302"/>
      <c r="G77" s="302"/>
      <c r="H77" s="302"/>
      <c r="I77" s="302"/>
      <c r="J77" s="302"/>
      <c r="K77" s="302"/>
      <c r="L77" s="302"/>
      <c r="M77" s="302" t="s">
        <v>618</v>
      </c>
      <c r="N77" s="311">
        <f>SUM(C77:L77)</f>
        <v>0</v>
      </c>
    </row>
    <row r="78" spans="1:14" ht="17.100000000000001" customHeight="1" x14ac:dyDescent="0.25">
      <c r="A78" s="1233" t="s">
        <v>701</v>
      </c>
      <c r="B78" s="1234"/>
      <c r="C78" s="302"/>
      <c r="D78" s="302"/>
      <c r="E78" s="302"/>
      <c r="F78" s="302"/>
      <c r="G78" s="302"/>
      <c r="H78" s="302"/>
      <c r="I78" s="302"/>
      <c r="J78" s="302"/>
      <c r="K78" s="302"/>
      <c r="L78" s="302"/>
      <c r="M78" s="302" t="s">
        <v>618</v>
      </c>
      <c r="N78" s="311">
        <f>SUM(C78:L78)</f>
        <v>0</v>
      </c>
    </row>
    <row r="79" spans="1:14" ht="17.100000000000001" customHeight="1" x14ac:dyDescent="0.25">
      <c r="A79" s="1236" t="s">
        <v>702</v>
      </c>
      <c r="B79" s="1237"/>
      <c r="C79" s="272"/>
      <c r="D79" s="272"/>
      <c r="E79" s="295"/>
      <c r="F79" s="273"/>
      <c r="G79" s="302"/>
      <c r="H79" s="272"/>
      <c r="I79" s="272"/>
      <c r="J79" s="295"/>
      <c r="K79" s="273"/>
      <c r="L79" s="273"/>
      <c r="M79" s="303" t="s">
        <v>618</v>
      </c>
      <c r="N79" s="312">
        <f>SUM(C79:L79)</f>
        <v>0</v>
      </c>
    </row>
    <row r="80" spans="1:14" ht="17.100000000000001" customHeight="1" x14ac:dyDescent="0.25">
      <c r="A80" s="1231" t="s">
        <v>703</v>
      </c>
      <c r="B80" s="1232"/>
      <c r="C80" s="256">
        <f>SUM(C81:C87)</f>
        <v>0</v>
      </c>
      <c r="D80" s="256">
        <f t="shared" ref="D80:N80" si="5">SUM(D81:D87)</f>
        <v>0</v>
      </c>
      <c r="E80" s="256">
        <f t="shared" si="5"/>
        <v>0</v>
      </c>
      <c r="F80" s="256">
        <f t="shared" si="5"/>
        <v>0</v>
      </c>
      <c r="G80" s="256">
        <f t="shared" si="5"/>
        <v>0</v>
      </c>
      <c r="H80" s="256">
        <f t="shared" si="5"/>
        <v>0</v>
      </c>
      <c r="I80" s="256">
        <f t="shared" si="5"/>
        <v>0</v>
      </c>
      <c r="J80" s="256">
        <f t="shared" si="5"/>
        <v>0</v>
      </c>
      <c r="K80" s="256">
        <f t="shared" si="5"/>
        <v>0</v>
      </c>
      <c r="L80" s="256">
        <f t="shared" si="5"/>
        <v>0</v>
      </c>
      <c r="M80" s="256">
        <f t="shared" si="5"/>
        <v>0</v>
      </c>
      <c r="N80" s="256">
        <f t="shared" si="5"/>
        <v>0</v>
      </c>
    </row>
    <row r="81" spans="1:14" ht="17.100000000000001" customHeight="1" x14ac:dyDescent="0.25">
      <c r="A81" s="1233" t="s">
        <v>704</v>
      </c>
      <c r="B81" s="1234"/>
      <c r="C81" s="302"/>
      <c r="D81" s="302"/>
      <c r="E81" s="302"/>
      <c r="F81" s="302"/>
      <c r="G81" s="302"/>
      <c r="H81" s="302"/>
      <c r="I81" s="302"/>
      <c r="J81" s="302"/>
      <c r="K81" s="302"/>
      <c r="L81" s="302"/>
      <c r="M81" s="302"/>
      <c r="N81" s="311">
        <f>SUM(C81:M81)</f>
        <v>0</v>
      </c>
    </row>
    <row r="82" spans="1:14" ht="17.100000000000001" customHeight="1" x14ac:dyDescent="0.25">
      <c r="A82" s="1233" t="s">
        <v>705</v>
      </c>
      <c r="B82" s="1234"/>
      <c r="C82" s="302"/>
      <c r="D82" s="302"/>
      <c r="E82" s="302"/>
      <c r="F82" s="302"/>
      <c r="G82" s="302"/>
      <c r="H82" s="302"/>
      <c r="I82" s="302"/>
      <c r="J82" s="302"/>
      <c r="K82" s="302"/>
      <c r="L82" s="302"/>
      <c r="M82" s="302"/>
      <c r="N82" s="311">
        <f t="shared" ref="N82:N96" si="6">SUM(C82:M82)</f>
        <v>0</v>
      </c>
    </row>
    <row r="83" spans="1:14" ht="17.100000000000001" customHeight="1" x14ac:dyDescent="0.25">
      <c r="A83" s="1233" t="s">
        <v>706</v>
      </c>
      <c r="B83" s="1234"/>
      <c r="C83" s="302"/>
      <c r="D83" s="302"/>
      <c r="E83" s="302"/>
      <c r="F83" s="302"/>
      <c r="G83" s="302"/>
      <c r="H83" s="302"/>
      <c r="I83" s="302"/>
      <c r="J83" s="302"/>
      <c r="K83" s="302"/>
      <c r="L83" s="302"/>
      <c r="M83" s="302"/>
      <c r="N83" s="311">
        <f t="shared" si="6"/>
        <v>0</v>
      </c>
    </row>
    <row r="84" spans="1:14" ht="17.100000000000001" customHeight="1" x14ac:dyDescent="0.25">
      <c r="A84" s="1233" t="s">
        <v>707</v>
      </c>
      <c r="B84" s="1234"/>
      <c r="C84" s="302"/>
      <c r="D84" s="302"/>
      <c r="E84" s="302"/>
      <c r="F84" s="302"/>
      <c r="G84" s="302"/>
      <c r="H84" s="302"/>
      <c r="I84" s="302"/>
      <c r="J84" s="302"/>
      <c r="K84" s="302"/>
      <c r="L84" s="302"/>
      <c r="M84" s="302"/>
      <c r="N84" s="311">
        <f t="shared" si="6"/>
        <v>0</v>
      </c>
    </row>
    <row r="85" spans="1:14" ht="17.100000000000001" customHeight="1" x14ac:dyDescent="0.25">
      <c r="A85" s="1233" t="s">
        <v>708</v>
      </c>
      <c r="B85" s="1234"/>
      <c r="C85" s="302"/>
      <c r="D85" s="302"/>
      <c r="E85" s="302"/>
      <c r="F85" s="302"/>
      <c r="G85" s="302"/>
      <c r="H85" s="302"/>
      <c r="I85" s="302"/>
      <c r="J85" s="302"/>
      <c r="K85" s="302"/>
      <c r="L85" s="302"/>
      <c r="M85" s="302"/>
      <c r="N85" s="311">
        <f t="shared" si="6"/>
        <v>0</v>
      </c>
    </row>
    <row r="86" spans="1:14" ht="17.100000000000001" customHeight="1" x14ac:dyDescent="0.25">
      <c r="A86" s="1233" t="s">
        <v>709</v>
      </c>
      <c r="B86" s="1234"/>
      <c r="C86" s="302"/>
      <c r="D86" s="302"/>
      <c r="E86" s="302"/>
      <c r="F86" s="302"/>
      <c r="G86" s="302"/>
      <c r="H86" s="302"/>
      <c r="I86" s="302"/>
      <c r="J86" s="302"/>
      <c r="K86" s="302"/>
      <c r="L86" s="302"/>
      <c r="M86" s="302"/>
      <c r="N86" s="311">
        <f t="shared" si="6"/>
        <v>0</v>
      </c>
    </row>
    <row r="87" spans="1:14" ht="27" customHeight="1" x14ac:dyDescent="0.25">
      <c r="A87" s="1233" t="s">
        <v>710</v>
      </c>
      <c r="B87" s="1234"/>
      <c r="C87" s="302"/>
      <c r="D87" s="302"/>
      <c r="E87" s="302"/>
      <c r="F87" s="302"/>
      <c r="G87" s="302"/>
      <c r="H87" s="302"/>
      <c r="I87" s="302"/>
      <c r="J87" s="302"/>
      <c r="K87" s="302"/>
      <c r="L87" s="302"/>
      <c r="M87" s="302"/>
      <c r="N87" s="311">
        <f t="shared" si="6"/>
        <v>0</v>
      </c>
    </row>
    <row r="88" spans="1:14" ht="17.100000000000001" customHeight="1" x14ac:dyDescent="0.25">
      <c r="A88" s="1238" t="s">
        <v>1328</v>
      </c>
      <c r="B88" s="1243"/>
      <c r="C88" s="311">
        <f>C89+C90+C91</f>
        <v>0</v>
      </c>
      <c r="D88" s="311">
        <f t="shared" ref="D88:N88" si="7">D89+D90+D91</f>
        <v>0</v>
      </c>
      <c r="E88" s="311">
        <f t="shared" si="7"/>
        <v>0</v>
      </c>
      <c r="F88" s="311">
        <f t="shared" si="7"/>
        <v>0</v>
      </c>
      <c r="G88" s="311">
        <f t="shared" si="7"/>
        <v>0</v>
      </c>
      <c r="H88" s="311">
        <f t="shared" si="7"/>
        <v>0</v>
      </c>
      <c r="I88" s="311">
        <f t="shared" si="7"/>
        <v>0</v>
      </c>
      <c r="J88" s="311">
        <f t="shared" si="7"/>
        <v>0</v>
      </c>
      <c r="K88" s="311">
        <f t="shared" si="7"/>
        <v>0</v>
      </c>
      <c r="L88" s="311">
        <f t="shared" si="7"/>
        <v>0</v>
      </c>
      <c r="M88" s="311">
        <f t="shared" si="7"/>
        <v>0</v>
      </c>
      <c r="N88" s="311">
        <f t="shared" si="7"/>
        <v>0</v>
      </c>
    </row>
    <row r="89" spans="1:14" ht="17.100000000000001" customHeight="1" x14ac:dyDescent="0.25">
      <c r="A89" s="1233" t="s">
        <v>711</v>
      </c>
      <c r="B89" s="1234"/>
      <c r="C89" s="302"/>
      <c r="D89" s="302"/>
      <c r="E89" s="302"/>
      <c r="F89" s="302"/>
      <c r="G89" s="302"/>
      <c r="H89" s="302"/>
      <c r="I89" s="302"/>
      <c r="J89" s="302"/>
      <c r="K89" s="302"/>
      <c r="L89" s="302"/>
      <c r="M89" s="302"/>
      <c r="N89" s="311">
        <f t="shared" si="6"/>
        <v>0</v>
      </c>
    </row>
    <row r="90" spans="1:14" ht="17.100000000000001" customHeight="1" x14ac:dyDescent="0.25">
      <c r="A90" s="1233" t="s">
        <v>712</v>
      </c>
      <c r="B90" s="1234"/>
      <c r="C90" s="302"/>
      <c r="D90" s="302"/>
      <c r="E90" s="302"/>
      <c r="F90" s="302"/>
      <c r="G90" s="302"/>
      <c r="H90" s="302"/>
      <c r="I90" s="302"/>
      <c r="J90" s="302"/>
      <c r="K90" s="302"/>
      <c r="L90" s="302"/>
      <c r="M90" s="302"/>
      <c r="N90" s="311">
        <f t="shared" si="6"/>
        <v>0</v>
      </c>
    </row>
    <row r="91" spans="1:14" ht="17.100000000000001" customHeight="1" x14ac:dyDescent="0.25">
      <c r="A91" s="1233" t="s">
        <v>713</v>
      </c>
      <c r="B91" s="1234"/>
      <c r="C91" s="302"/>
      <c r="D91" s="302"/>
      <c r="E91" s="302"/>
      <c r="F91" s="302"/>
      <c r="G91" s="302"/>
      <c r="H91" s="302"/>
      <c r="I91" s="302"/>
      <c r="J91" s="302"/>
      <c r="K91" s="302"/>
      <c r="L91" s="302"/>
      <c r="M91" s="302"/>
      <c r="N91" s="311">
        <f t="shared" si="6"/>
        <v>0</v>
      </c>
    </row>
    <row r="92" spans="1:14" ht="17.100000000000001" customHeight="1" x14ac:dyDescent="0.25">
      <c r="A92" s="1238" t="s">
        <v>714</v>
      </c>
      <c r="B92" s="1239"/>
      <c r="C92" s="266">
        <f t="shared" ref="C92:N92" si="8">C93+C94+C95</f>
        <v>0</v>
      </c>
      <c r="D92" s="266" t="e">
        <f t="shared" si="8"/>
        <v>#DIV/0!</v>
      </c>
      <c r="E92" s="266" t="e">
        <f t="shared" si="8"/>
        <v>#DIV/0!</v>
      </c>
      <c r="F92" s="266" t="e">
        <f t="shared" si="8"/>
        <v>#DIV/0!</v>
      </c>
      <c r="G92" s="266" t="e">
        <f t="shared" si="8"/>
        <v>#DIV/0!</v>
      </c>
      <c r="H92" s="266" t="e">
        <f t="shared" si="8"/>
        <v>#DIV/0!</v>
      </c>
      <c r="I92" s="266" t="e">
        <f t="shared" si="8"/>
        <v>#DIV/0!</v>
      </c>
      <c r="J92" s="266" t="e">
        <f t="shared" si="8"/>
        <v>#DIV/0!</v>
      </c>
      <c r="K92" s="266" t="e">
        <f t="shared" si="8"/>
        <v>#DIV/0!</v>
      </c>
      <c r="L92" s="266" t="e">
        <f t="shared" si="8"/>
        <v>#DIV/0!</v>
      </c>
      <c r="M92" s="266" t="e">
        <f t="shared" si="8"/>
        <v>#DIV/0!</v>
      </c>
      <c r="N92" s="266" t="e">
        <f t="shared" si="8"/>
        <v>#DIV/0!</v>
      </c>
    </row>
    <row r="93" spans="1:14" ht="17.100000000000001" customHeight="1" x14ac:dyDescent="0.25">
      <c r="A93" s="1233" t="s">
        <v>1321</v>
      </c>
      <c r="B93" s="1234"/>
      <c r="C93" s="302"/>
      <c r="D93" s="302"/>
      <c r="E93" s="302"/>
      <c r="F93" s="302"/>
      <c r="G93" s="302"/>
      <c r="H93" s="302"/>
      <c r="I93" s="302"/>
      <c r="J93" s="302"/>
      <c r="K93" s="302"/>
      <c r="L93" s="302"/>
      <c r="M93" s="302"/>
      <c r="N93" s="311">
        <f t="shared" si="6"/>
        <v>0</v>
      </c>
    </row>
    <row r="94" spans="1:14" ht="17.100000000000001" customHeight="1" x14ac:dyDescent="0.25">
      <c r="A94" s="1233" t="s">
        <v>1326</v>
      </c>
      <c r="B94" s="1234"/>
      <c r="C94" s="302"/>
      <c r="D94" s="302"/>
      <c r="E94" s="302"/>
      <c r="F94" s="302"/>
      <c r="G94" s="302"/>
      <c r="H94" s="302"/>
      <c r="I94" s="302"/>
      <c r="J94" s="302"/>
      <c r="K94" s="302"/>
      <c r="L94" s="302"/>
      <c r="M94" s="302"/>
      <c r="N94" s="311">
        <f t="shared" si="6"/>
        <v>0</v>
      </c>
    </row>
    <row r="95" spans="1:14" ht="17.100000000000001" customHeight="1" x14ac:dyDescent="0.25">
      <c r="A95" s="1233" t="s">
        <v>671</v>
      </c>
      <c r="B95" s="1234"/>
      <c r="C95" s="302"/>
      <c r="D95" s="743" t="e">
        <f>K176</f>
        <v>#DIV/0!</v>
      </c>
      <c r="E95" s="743" t="e">
        <f>K175</f>
        <v>#DIV/0!</v>
      </c>
      <c r="F95" s="743" t="e">
        <f>K174</f>
        <v>#DIV/0!</v>
      </c>
      <c r="G95" s="743" t="e">
        <f>K173</f>
        <v>#DIV/0!</v>
      </c>
      <c r="H95" s="743" t="e">
        <f>K172</f>
        <v>#DIV/0!</v>
      </c>
      <c r="I95" s="743" t="e">
        <f>K171</f>
        <v>#DIV/0!</v>
      </c>
      <c r="J95" s="743" t="e">
        <f>K170</f>
        <v>#DIV/0!</v>
      </c>
      <c r="K95" s="743" t="e">
        <f>K169</f>
        <v>#DIV/0!</v>
      </c>
      <c r="L95" s="743" t="e">
        <f>K168</f>
        <v>#DIV/0!</v>
      </c>
      <c r="M95" s="743" t="e">
        <f>K167</f>
        <v>#DIV/0!</v>
      </c>
      <c r="N95" s="311" t="e">
        <f t="shared" si="6"/>
        <v>#DIV/0!</v>
      </c>
    </row>
    <row r="96" spans="1:14" ht="17.100000000000001" customHeight="1" x14ac:dyDescent="0.25">
      <c r="A96" s="1236" t="s">
        <v>715</v>
      </c>
      <c r="B96" s="1237"/>
      <c r="C96" s="273"/>
      <c r="D96" s="302"/>
      <c r="E96" s="295"/>
      <c r="F96" s="273"/>
      <c r="G96" s="273"/>
      <c r="H96" s="273"/>
      <c r="I96" s="302"/>
      <c r="J96" s="295"/>
      <c r="K96" s="273"/>
      <c r="L96" s="273"/>
      <c r="M96" s="302"/>
      <c r="N96" s="311">
        <f t="shared" si="6"/>
        <v>0</v>
      </c>
    </row>
    <row r="97" spans="1:14" ht="17.100000000000001" customHeight="1" x14ac:dyDescent="0.25">
      <c r="A97" s="1241" t="s">
        <v>716</v>
      </c>
      <c r="B97" s="1242"/>
      <c r="C97" s="270">
        <f>C80-C88+C92+C96</f>
        <v>0</v>
      </c>
      <c r="D97" s="270" t="e">
        <f t="shared" ref="D97:N97" si="9">D80-D88+D92+D96</f>
        <v>#DIV/0!</v>
      </c>
      <c r="E97" s="270" t="e">
        <f t="shared" si="9"/>
        <v>#DIV/0!</v>
      </c>
      <c r="F97" s="270" t="e">
        <f t="shared" si="9"/>
        <v>#DIV/0!</v>
      </c>
      <c r="G97" s="270" t="e">
        <f t="shared" si="9"/>
        <v>#DIV/0!</v>
      </c>
      <c r="H97" s="270" t="e">
        <f t="shared" si="9"/>
        <v>#DIV/0!</v>
      </c>
      <c r="I97" s="270" t="e">
        <f t="shared" si="9"/>
        <v>#DIV/0!</v>
      </c>
      <c r="J97" s="270" t="e">
        <f t="shared" si="9"/>
        <v>#DIV/0!</v>
      </c>
      <c r="K97" s="270" t="e">
        <f t="shared" si="9"/>
        <v>#DIV/0!</v>
      </c>
      <c r="L97" s="270" t="e">
        <f t="shared" si="9"/>
        <v>#DIV/0!</v>
      </c>
      <c r="M97" s="270" t="e">
        <f t="shared" si="9"/>
        <v>#DIV/0!</v>
      </c>
      <c r="N97" s="270" t="e">
        <f t="shared" si="9"/>
        <v>#DIV/0!</v>
      </c>
    </row>
    <row r="98" spans="1:14" ht="17.100000000000001" customHeight="1" x14ac:dyDescent="0.25">
      <c r="A98" s="1231" t="s">
        <v>717</v>
      </c>
      <c r="B98" s="1232"/>
      <c r="C98" s="304"/>
      <c r="D98" s="266">
        <f>D99+D100+D101</f>
        <v>0</v>
      </c>
      <c r="E98" s="266">
        <f t="shared" ref="E98:L98" si="10">E99+E100+E101</f>
        <v>0</v>
      </c>
      <c r="F98" s="266">
        <f t="shared" si="10"/>
        <v>0</v>
      </c>
      <c r="G98" s="266">
        <f t="shared" si="10"/>
        <v>0</v>
      </c>
      <c r="H98" s="266">
        <f t="shared" si="10"/>
        <v>0</v>
      </c>
      <c r="I98" s="266">
        <f t="shared" si="10"/>
        <v>0</v>
      </c>
      <c r="J98" s="266">
        <f t="shared" si="10"/>
        <v>0</v>
      </c>
      <c r="K98" s="266">
        <f t="shared" si="10"/>
        <v>0</v>
      </c>
      <c r="L98" s="266">
        <f t="shared" si="10"/>
        <v>0</v>
      </c>
      <c r="M98" s="272" t="s">
        <v>618</v>
      </c>
      <c r="N98" s="310">
        <f>L98</f>
        <v>0</v>
      </c>
    </row>
    <row r="99" spans="1:14" ht="17.100000000000001" customHeight="1" x14ac:dyDescent="0.25">
      <c r="A99" s="1233" t="s">
        <v>711</v>
      </c>
      <c r="B99" s="1234"/>
      <c r="C99" s="305"/>
      <c r="D99" s="302"/>
      <c r="E99" s="302"/>
      <c r="F99" s="302"/>
      <c r="G99" s="302"/>
      <c r="H99" s="302"/>
      <c r="I99" s="302"/>
      <c r="J99" s="302"/>
      <c r="K99" s="302"/>
      <c r="L99" s="302"/>
      <c r="M99" s="272" t="s">
        <v>618</v>
      </c>
      <c r="N99" s="311">
        <f t="shared" ref="N99:N105" si="11">L99</f>
        <v>0</v>
      </c>
    </row>
    <row r="100" spans="1:14" ht="17.100000000000001" customHeight="1" x14ac:dyDescent="0.25">
      <c r="A100" s="1233" t="s">
        <v>712</v>
      </c>
      <c r="B100" s="1234"/>
      <c r="C100" s="305"/>
      <c r="D100" s="302"/>
      <c r="E100" s="302"/>
      <c r="F100" s="302"/>
      <c r="G100" s="302"/>
      <c r="H100" s="302"/>
      <c r="I100" s="302"/>
      <c r="J100" s="302"/>
      <c r="K100" s="302"/>
      <c r="L100" s="302"/>
      <c r="M100" s="272" t="s">
        <v>618</v>
      </c>
      <c r="N100" s="311">
        <f t="shared" si="11"/>
        <v>0</v>
      </c>
    </row>
    <row r="101" spans="1:14" ht="17.100000000000001" customHeight="1" x14ac:dyDescent="0.25">
      <c r="A101" s="1233" t="s">
        <v>718</v>
      </c>
      <c r="B101" s="1234"/>
      <c r="C101" s="305"/>
      <c r="D101" s="302"/>
      <c r="E101" s="302"/>
      <c r="F101" s="302"/>
      <c r="G101" s="302"/>
      <c r="H101" s="302"/>
      <c r="I101" s="302"/>
      <c r="J101" s="302"/>
      <c r="K101" s="302"/>
      <c r="L101" s="302"/>
      <c r="M101" s="272" t="s">
        <v>618</v>
      </c>
      <c r="N101" s="311">
        <f t="shared" si="11"/>
        <v>0</v>
      </c>
    </row>
    <row r="102" spans="1:14" ht="17.100000000000001" customHeight="1" x14ac:dyDescent="0.25">
      <c r="A102" s="1238" t="s">
        <v>676</v>
      </c>
      <c r="B102" s="1239"/>
      <c r="C102" s="305"/>
      <c r="D102" s="266">
        <f t="shared" ref="D102:L102" si="12">D103+D104+D105</f>
        <v>0</v>
      </c>
      <c r="E102" s="266">
        <f t="shared" si="12"/>
        <v>0</v>
      </c>
      <c r="F102" s="266">
        <f t="shared" si="12"/>
        <v>0</v>
      </c>
      <c r="G102" s="266">
        <f t="shared" si="12"/>
        <v>0</v>
      </c>
      <c r="H102" s="266">
        <f t="shared" si="12"/>
        <v>0</v>
      </c>
      <c r="I102" s="266">
        <f t="shared" si="12"/>
        <v>0</v>
      </c>
      <c r="J102" s="266">
        <f t="shared" si="12"/>
        <v>0</v>
      </c>
      <c r="K102" s="266">
        <f t="shared" si="12"/>
        <v>0</v>
      </c>
      <c r="L102" s="266">
        <f t="shared" si="12"/>
        <v>0</v>
      </c>
      <c r="M102" s="272" t="s">
        <v>618</v>
      </c>
      <c r="N102" s="311">
        <f t="shared" si="11"/>
        <v>0</v>
      </c>
    </row>
    <row r="103" spans="1:14" ht="17.100000000000001" customHeight="1" x14ac:dyDescent="0.25">
      <c r="A103" s="1233" t="s">
        <v>711</v>
      </c>
      <c r="B103" s="1234"/>
      <c r="C103" s="305"/>
      <c r="D103" s="302"/>
      <c r="E103" s="302"/>
      <c r="F103" s="302"/>
      <c r="G103" s="302"/>
      <c r="H103" s="302"/>
      <c r="I103" s="302"/>
      <c r="J103" s="302"/>
      <c r="K103" s="302"/>
      <c r="L103" s="302"/>
      <c r="M103" s="272" t="s">
        <v>618</v>
      </c>
      <c r="N103" s="311">
        <f t="shared" si="11"/>
        <v>0</v>
      </c>
    </row>
    <row r="104" spans="1:14" ht="17.100000000000001" customHeight="1" x14ac:dyDescent="0.25">
      <c r="A104" s="1233" t="s">
        <v>712</v>
      </c>
      <c r="B104" s="1234"/>
      <c r="C104" s="305"/>
      <c r="D104" s="302"/>
      <c r="E104" s="302"/>
      <c r="F104" s="302"/>
      <c r="G104" s="302"/>
      <c r="H104" s="302"/>
      <c r="I104" s="302"/>
      <c r="J104" s="302"/>
      <c r="K104" s="302"/>
      <c r="L104" s="302"/>
      <c r="M104" s="272" t="s">
        <v>618</v>
      </c>
      <c r="N104" s="311">
        <f t="shared" si="11"/>
        <v>0</v>
      </c>
    </row>
    <row r="105" spans="1:14" ht="17.100000000000001" customHeight="1" x14ac:dyDescent="0.25">
      <c r="A105" s="1233" t="s">
        <v>713</v>
      </c>
      <c r="B105" s="1234"/>
      <c r="C105" s="306"/>
      <c r="D105" s="307"/>
      <c r="E105" s="307"/>
      <c r="F105" s="307"/>
      <c r="G105" s="307"/>
      <c r="H105" s="307"/>
      <c r="I105" s="307"/>
      <c r="J105" s="307"/>
      <c r="K105" s="307"/>
      <c r="L105" s="307"/>
      <c r="M105" s="272" t="s">
        <v>618</v>
      </c>
      <c r="N105" s="312">
        <f t="shared" si="11"/>
        <v>0</v>
      </c>
    </row>
    <row r="106" spans="1:14" ht="17.100000000000001" customHeight="1" x14ac:dyDescent="0.25">
      <c r="A106" s="1240" t="s">
        <v>1016</v>
      </c>
      <c r="B106" s="1230"/>
      <c r="C106" s="308"/>
      <c r="D106" s="269" t="e">
        <f>D97+D98-D102</f>
        <v>#DIV/0!</v>
      </c>
      <c r="E106" s="269" t="e">
        <f t="shared" ref="E106:L106" si="13">E97+E98-E102</f>
        <v>#DIV/0!</v>
      </c>
      <c r="F106" s="269" t="e">
        <f t="shared" si="13"/>
        <v>#DIV/0!</v>
      </c>
      <c r="G106" s="269" t="e">
        <f t="shared" si="13"/>
        <v>#DIV/0!</v>
      </c>
      <c r="H106" s="269" t="e">
        <f t="shared" si="13"/>
        <v>#DIV/0!</v>
      </c>
      <c r="I106" s="269" t="e">
        <f t="shared" si="13"/>
        <v>#DIV/0!</v>
      </c>
      <c r="J106" s="269" t="e">
        <f t="shared" si="13"/>
        <v>#DIV/0!</v>
      </c>
      <c r="K106" s="269" t="e">
        <f t="shared" si="13"/>
        <v>#DIV/0!</v>
      </c>
      <c r="L106" s="269" t="e">
        <f t="shared" si="13"/>
        <v>#DIV/0!</v>
      </c>
      <c r="M106" s="269" t="e">
        <f>M97</f>
        <v>#DIV/0!</v>
      </c>
      <c r="N106" s="269" t="e">
        <f>L106+M106</f>
        <v>#DIV/0!</v>
      </c>
    </row>
    <row r="107" spans="1:14" ht="17.100000000000001" customHeight="1" x14ac:dyDescent="0.25">
      <c r="A107" s="1238" t="s">
        <v>678</v>
      </c>
      <c r="B107" s="1239"/>
      <c r="C107" s="251"/>
      <c r="D107" s="277" t="e">
        <f>D106/D25</f>
        <v>#DIV/0!</v>
      </c>
      <c r="E107" s="277" t="e">
        <f t="shared" ref="E107:M107" si="14">E106/E25</f>
        <v>#DIV/0!</v>
      </c>
      <c r="F107" s="277" t="e">
        <f t="shared" si="14"/>
        <v>#DIV/0!</v>
      </c>
      <c r="G107" s="277" t="e">
        <f t="shared" si="14"/>
        <v>#DIV/0!</v>
      </c>
      <c r="H107" s="277" t="e">
        <f t="shared" si="14"/>
        <v>#DIV/0!</v>
      </c>
      <c r="I107" s="277" t="e">
        <f t="shared" si="14"/>
        <v>#DIV/0!</v>
      </c>
      <c r="J107" s="277" t="e">
        <f t="shared" si="14"/>
        <v>#DIV/0!</v>
      </c>
      <c r="K107" s="277" t="e">
        <f t="shared" si="14"/>
        <v>#DIV/0!</v>
      </c>
      <c r="L107" s="277" t="e">
        <f t="shared" si="14"/>
        <v>#DIV/0!</v>
      </c>
      <c r="M107" s="277" t="e">
        <f t="shared" si="14"/>
        <v>#DIV/0!</v>
      </c>
      <c r="N107" s="277" t="e">
        <f>N106/(L25+M25)</f>
        <v>#DIV/0!</v>
      </c>
    </row>
    <row r="108" spans="1:14" ht="17.100000000000001" customHeight="1" x14ac:dyDescent="0.25">
      <c r="A108" s="1236" t="s">
        <v>1017</v>
      </c>
      <c r="B108" s="1237"/>
      <c r="C108" s="250"/>
      <c r="D108" s="274"/>
      <c r="E108" s="274"/>
      <c r="F108" s="274"/>
      <c r="G108" s="274"/>
      <c r="H108" s="274"/>
      <c r="I108" s="278" t="e">
        <f>I106/D14</f>
        <v>#DIV/0!</v>
      </c>
      <c r="J108" s="278" t="e">
        <f>J106/E14</f>
        <v>#DIV/0!</v>
      </c>
      <c r="K108" s="278" t="e">
        <f>K106/F14</f>
        <v>#DIV/0!</v>
      </c>
      <c r="L108" s="278" t="e">
        <f>L106/G14</f>
        <v>#DIV/0!</v>
      </c>
      <c r="M108" s="278" t="e">
        <f>M106/H14</f>
        <v>#DIV/0!</v>
      </c>
      <c r="N108" s="278" t="e">
        <f>N106/(G14+H14)</f>
        <v>#DIV/0!</v>
      </c>
    </row>
    <row r="109" spans="1:14" x14ac:dyDescent="0.25">
      <c r="A109" s="309" t="s">
        <v>1018</v>
      </c>
      <c r="B109" s="309"/>
      <c r="C109" s="309"/>
      <c r="D109" s="309"/>
      <c r="E109" s="309"/>
      <c r="F109" s="309"/>
      <c r="G109" s="309"/>
      <c r="H109" s="309"/>
      <c r="I109" s="309"/>
      <c r="J109" s="309"/>
      <c r="K109" s="309"/>
      <c r="L109" s="309"/>
      <c r="M109" s="309"/>
    </row>
    <row r="110" spans="1:14" x14ac:dyDescent="0.25">
      <c r="A110" s="309" t="s">
        <v>1019</v>
      </c>
      <c r="B110" s="309"/>
      <c r="C110" s="309"/>
      <c r="D110" s="309"/>
      <c r="E110" s="309"/>
      <c r="F110" s="309"/>
      <c r="G110" s="309"/>
      <c r="H110" s="309"/>
      <c r="I110" s="309"/>
      <c r="J110" s="309"/>
      <c r="K110" s="309"/>
      <c r="L110" s="309"/>
      <c r="M110" s="309"/>
    </row>
    <row r="111" spans="1:14" x14ac:dyDescent="0.25">
      <c r="A111" s="309" t="s">
        <v>1020</v>
      </c>
      <c r="B111" s="309"/>
      <c r="C111" s="309"/>
      <c r="D111" s="309"/>
      <c r="E111" s="309"/>
      <c r="F111" s="309"/>
      <c r="G111" s="309"/>
      <c r="H111" s="309"/>
      <c r="I111" s="309"/>
      <c r="J111" s="309"/>
      <c r="K111" s="309"/>
      <c r="L111" s="309"/>
      <c r="M111" s="309"/>
    </row>
    <row r="112" spans="1:14" x14ac:dyDescent="0.25">
      <c r="A112" s="309" t="s">
        <v>1021</v>
      </c>
      <c r="B112" s="309"/>
      <c r="C112" s="309"/>
      <c r="D112" s="309"/>
      <c r="E112" s="309"/>
      <c r="F112" s="309"/>
      <c r="G112" s="309"/>
      <c r="H112" s="309"/>
      <c r="I112" s="309"/>
      <c r="J112" s="309"/>
      <c r="K112" s="309"/>
      <c r="L112" s="309"/>
      <c r="M112" s="309"/>
    </row>
    <row r="114" spans="1:13" x14ac:dyDescent="0.25">
      <c r="A114" s="1246" t="s">
        <v>807</v>
      </c>
      <c r="B114" s="1246"/>
      <c r="C114" s="1246"/>
      <c r="D114" s="1246"/>
      <c r="E114" s="1246"/>
      <c r="F114" s="1246"/>
      <c r="G114" s="1246"/>
      <c r="H114" s="1246"/>
      <c r="I114" s="1246"/>
      <c r="J114" s="1246"/>
      <c r="K114" s="1246"/>
      <c r="L114" s="1246"/>
      <c r="M114" s="1246"/>
    </row>
    <row r="115" spans="1:13" x14ac:dyDescent="0.3">
      <c r="A115" s="314"/>
      <c r="B115" s="284"/>
      <c r="C115" s="284"/>
      <c r="D115" s="284"/>
      <c r="E115" s="284"/>
      <c r="F115" s="284"/>
      <c r="G115" s="284"/>
      <c r="H115" s="284"/>
      <c r="I115" s="284"/>
      <c r="J115" s="284"/>
      <c r="K115" s="284"/>
      <c r="L115" s="315" t="s">
        <v>213</v>
      </c>
      <c r="M115" s="316"/>
    </row>
    <row r="116" spans="1:13" ht="14.1" customHeight="1" x14ac:dyDescent="0.25">
      <c r="A116" s="254"/>
      <c r="B116" s="254"/>
      <c r="C116" s="432">
        <f t="shared" ref="C116:J116" si="15">D116-1</f>
        <v>-9</v>
      </c>
      <c r="D116" s="432">
        <f t="shared" si="15"/>
        <v>-8</v>
      </c>
      <c r="E116" s="432">
        <f t="shared" si="15"/>
        <v>-7</v>
      </c>
      <c r="F116" s="432">
        <f t="shared" si="15"/>
        <v>-6</v>
      </c>
      <c r="G116" s="432">
        <f t="shared" si="15"/>
        <v>-5</v>
      </c>
      <c r="H116" s="432">
        <f t="shared" si="15"/>
        <v>-4</v>
      </c>
      <c r="I116" s="432">
        <f t="shared" si="15"/>
        <v>-3</v>
      </c>
      <c r="J116" s="432">
        <f t="shared" si="15"/>
        <v>-2</v>
      </c>
      <c r="K116" s="432">
        <f>L116-1</f>
        <v>-1</v>
      </c>
      <c r="L116" s="432">
        <f>B2</f>
        <v>0</v>
      </c>
      <c r="M116" s="318" t="s">
        <v>1022</v>
      </c>
    </row>
    <row r="117" spans="1:13" ht="14.1" customHeight="1" x14ac:dyDescent="0.25">
      <c r="A117" s="1235">
        <f>A121-1</f>
        <v>-9</v>
      </c>
      <c r="B117" s="319" t="s">
        <v>1023</v>
      </c>
      <c r="C117" s="259" t="s">
        <v>642</v>
      </c>
      <c r="D117" s="262">
        <f>C118</f>
        <v>0</v>
      </c>
      <c r="E117" s="262">
        <f>D117+D118</f>
        <v>0</v>
      </c>
      <c r="F117" s="262">
        <f t="shared" ref="F117:L117" si="16">E117+E118</f>
        <v>0</v>
      </c>
      <c r="G117" s="262">
        <f t="shared" si="16"/>
        <v>0</v>
      </c>
      <c r="H117" s="262">
        <f t="shared" si="16"/>
        <v>0</v>
      </c>
      <c r="I117" s="262">
        <f t="shared" si="16"/>
        <v>0</v>
      </c>
      <c r="J117" s="262">
        <f t="shared" si="16"/>
        <v>0</v>
      </c>
      <c r="K117" s="262">
        <f t="shared" si="16"/>
        <v>0</v>
      </c>
      <c r="L117" s="262">
        <f t="shared" si="16"/>
        <v>0</v>
      </c>
      <c r="M117" s="320"/>
    </row>
    <row r="118" spans="1:13" ht="14.1" customHeight="1" x14ac:dyDescent="0.25">
      <c r="A118" s="1235"/>
      <c r="B118" s="321" t="s">
        <v>1024</v>
      </c>
      <c r="C118" s="257"/>
      <c r="D118" s="257"/>
      <c r="E118" s="257"/>
      <c r="F118" s="257"/>
      <c r="G118" s="257"/>
      <c r="H118" s="257"/>
      <c r="I118" s="257"/>
      <c r="J118" s="257"/>
      <c r="K118" s="257"/>
      <c r="L118" s="702">
        <f>D80</f>
        <v>0</v>
      </c>
      <c r="M118" s="322"/>
    </row>
    <row r="119" spans="1:13" ht="14.1" customHeight="1" x14ac:dyDescent="0.25">
      <c r="A119" s="1235"/>
      <c r="B119" s="321" t="s">
        <v>1025</v>
      </c>
      <c r="C119" s="257"/>
      <c r="D119" s="257"/>
      <c r="E119" s="257"/>
      <c r="F119" s="257"/>
      <c r="G119" s="257"/>
      <c r="H119" s="257"/>
      <c r="I119" s="257"/>
      <c r="J119" s="257"/>
      <c r="K119" s="257"/>
      <c r="L119" s="702">
        <f>C176</f>
        <v>0</v>
      </c>
      <c r="M119" s="322"/>
    </row>
    <row r="120" spans="1:13" ht="14.1" customHeight="1" x14ac:dyDescent="0.25">
      <c r="A120" s="1235"/>
      <c r="B120" s="323" t="s">
        <v>407</v>
      </c>
      <c r="C120" s="265">
        <f>C118+C119</f>
        <v>0</v>
      </c>
      <c r="D120" s="265">
        <f>D117+D118+D119</f>
        <v>0</v>
      </c>
      <c r="E120" s="265">
        <f>E117+E118+E119</f>
        <v>0</v>
      </c>
      <c r="F120" s="265">
        <f t="shared" ref="F120:L120" si="17">F117+F118+F119</f>
        <v>0</v>
      </c>
      <c r="G120" s="265">
        <f t="shared" si="17"/>
        <v>0</v>
      </c>
      <c r="H120" s="265">
        <f t="shared" si="17"/>
        <v>0</v>
      </c>
      <c r="I120" s="265">
        <f t="shared" si="17"/>
        <v>0</v>
      </c>
      <c r="J120" s="265">
        <f t="shared" si="17"/>
        <v>0</v>
      </c>
      <c r="K120" s="265">
        <f t="shared" si="17"/>
        <v>0</v>
      </c>
      <c r="L120" s="265">
        <f t="shared" si="17"/>
        <v>0</v>
      </c>
      <c r="M120" s="975"/>
    </row>
    <row r="121" spans="1:13" ht="14.1" customHeight="1" x14ac:dyDescent="0.25">
      <c r="A121" s="1235">
        <f>A125-1</f>
        <v>-8</v>
      </c>
      <c r="B121" s="319" t="s">
        <v>1023</v>
      </c>
      <c r="C121" s="257"/>
      <c r="D121" s="259" t="s">
        <v>642</v>
      </c>
      <c r="E121" s="262">
        <f>D122</f>
        <v>0</v>
      </c>
      <c r="F121" s="262">
        <f t="shared" ref="F121:L121" si="18">E121+E122</f>
        <v>0</v>
      </c>
      <c r="G121" s="262">
        <f t="shared" si="18"/>
        <v>0</v>
      </c>
      <c r="H121" s="262">
        <f t="shared" si="18"/>
        <v>0</v>
      </c>
      <c r="I121" s="262">
        <f t="shared" si="18"/>
        <v>0</v>
      </c>
      <c r="J121" s="262">
        <f t="shared" si="18"/>
        <v>0</v>
      </c>
      <c r="K121" s="262">
        <f t="shared" si="18"/>
        <v>0</v>
      </c>
      <c r="L121" s="262">
        <f t="shared" si="18"/>
        <v>0</v>
      </c>
      <c r="M121" s="320"/>
    </row>
    <row r="122" spans="1:13" ht="14.1" customHeight="1" x14ac:dyDescent="0.25">
      <c r="A122" s="1235"/>
      <c r="B122" s="321" t="s">
        <v>1024</v>
      </c>
      <c r="C122" s="257"/>
      <c r="D122" s="257"/>
      <c r="E122" s="257"/>
      <c r="F122" s="257"/>
      <c r="G122" s="257"/>
      <c r="H122" s="257"/>
      <c r="I122" s="257"/>
      <c r="J122" s="257"/>
      <c r="K122" s="257"/>
      <c r="L122" s="702">
        <f>E80</f>
        <v>0</v>
      </c>
      <c r="M122" s="322"/>
    </row>
    <row r="123" spans="1:13" ht="14.1" customHeight="1" x14ac:dyDescent="0.25">
      <c r="A123" s="1235"/>
      <c r="B123" s="321" t="s">
        <v>1025</v>
      </c>
      <c r="C123" s="257"/>
      <c r="D123" s="257"/>
      <c r="E123" s="257"/>
      <c r="F123" s="257"/>
      <c r="G123" s="257"/>
      <c r="H123" s="257"/>
      <c r="I123" s="257"/>
      <c r="J123" s="257"/>
      <c r="K123" s="257"/>
      <c r="L123" s="702">
        <f>C175</f>
        <v>0</v>
      </c>
      <c r="M123" s="322"/>
    </row>
    <row r="124" spans="1:13" ht="14.1" customHeight="1" x14ac:dyDescent="0.25">
      <c r="A124" s="1235"/>
      <c r="B124" s="323" t="s">
        <v>407</v>
      </c>
      <c r="C124" s="257"/>
      <c r="D124" s="265">
        <f>D122+D123</f>
        <v>0</v>
      </c>
      <c r="E124" s="265">
        <f>E121+E122+E123</f>
        <v>0</v>
      </c>
      <c r="F124" s="265">
        <f t="shared" ref="F124:L124" si="19">F121+F122+F123</f>
        <v>0</v>
      </c>
      <c r="G124" s="265">
        <f t="shared" si="19"/>
        <v>0</v>
      </c>
      <c r="H124" s="265">
        <f t="shared" si="19"/>
        <v>0</v>
      </c>
      <c r="I124" s="265">
        <f t="shared" si="19"/>
        <v>0</v>
      </c>
      <c r="J124" s="265">
        <f t="shared" si="19"/>
        <v>0</v>
      </c>
      <c r="K124" s="265">
        <f t="shared" si="19"/>
        <v>0</v>
      </c>
      <c r="L124" s="265">
        <f t="shared" si="19"/>
        <v>0</v>
      </c>
      <c r="M124" s="975"/>
    </row>
    <row r="125" spans="1:13" ht="14.1" customHeight="1" x14ac:dyDescent="0.25">
      <c r="A125" s="1235">
        <f>A129-1</f>
        <v>-7</v>
      </c>
      <c r="B125" s="319" t="s">
        <v>1023</v>
      </c>
      <c r="C125" s="290"/>
      <c r="D125" s="258"/>
      <c r="E125" s="259" t="s">
        <v>642</v>
      </c>
      <c r="F125" s="262">
        <f>E126</f>
        <v>0</v>
      </c>
      <c r="G125" s="262">
        <f t="shared" ref="G125:L125" si="20">F125+F126</f>
        <v>0</v>
      </c>
      <c r="H125" s="262">
        <f t="shared" si="20"/>
        <v>0</v>
      </c>
      <c r="I125" s="262">
        <f t="shared" si="20"/>
        <v>0</v>
      </c>
      <c r="J125" s="262">
        <f t="shared" si="20"/>
        <v>0</v>
      </c>
      <c r="K125" s="262">
        <f t="shared" si="20"/>
        <v>0</v>
      </c>
      <c r="L125" s="262">
        <f t="shared" si="20"/>
        <v>0</v>
      </c>
      <c r="M125" s="320"/>
    </row>
    <row r="126" spans="1:13" ht="14.1" customHeight="1" x14ac:dyDescent="0.25">
      <c r="A126" s="1235"/>
      <c r="B126" s="321" t="s">
        <v>1024</v>
      </c>
      <c r="C126" s="290"/>
      <c r="D126" s="258"/>
      <c r="E126" s="257"/>
      <c r="F126" s="257"/>
      <c r="G126" s="257"/>
      <c r="H126" s="257"/>
      <c r="I126" s="257"/>
      <c r="J126" s="257"/>
      <c r="K126" s="257"/>
      <c r="L126" s="702">
        <f>F80</f>
        <v>0</v>
      </c>
      <c r="M126" s="322"/>
    </row>
    <row r="127" spans="1:13" ht="14.1" customHeight="1" x14ac:dyDescent="0.25">
      <c r="A127" s="1235"/>
      <c r="B127" s="321" t="s">
        <v>1025</v>
      </c>
      <c r="C127" s="290"/>
      <c r="D127" s="258"/>
      <c r="E127" s="257"/>
      <c r="F127" s="257"/>
      <c r="G127" s="257"/>
      <c r="H127" s="257"/>
      <c r="I127" s="257"/>
      <c r="J127" s="257"/>
      <c r="K127" s="257"/>
      <c r="L127" s="702">
        <f>C174</f>
        <v>0</v>
      </c>
      <c r="M127" s="322"/>
    </row>
    <row r="128" spans="1:13" ht="14.1" customHeight="1" x14ac:dyDescent="0.25">
      <c r="A128" s="1235"/>
      <c r="B128" s="323" t="s">
        <v>407</v>
      </c>
      <c r="C128" s="290"/>
      <c r="D128" s="258"/>
      <c r="E128" s="265">
        <f>E126+E127</f>
        <v>0</v>
      </c>
      <c r="F128" s="265">
        <f>F125+F126+F127</f>
        <v>0</v>
      </c>
      <c r="G128" s="265">
        <f t="shared" ref="G128:L128" si="21">G125+G126+G127</f>
        <v>0</v>
      </c>
      <c r="H128" s="265">
        <f t="shared" si="21"/>
        <v>0</v>
      </c>
      <c r="I128" s="265">
        <f t="shared" si="21"/>
        <v>0</v>
      </c>
      <c r="J128" s="265">
        <f t="shared" si="21"/>
        <v>0</v>
      </c>
      <c r="K128" s="265">
        <f t="shared" si="21"/>
        <v>0</v>
      </c>
      <c r="L128" s="265">
        <f t="shared" si="21"/>
        <v>0</v>
      </c>
      <c r="M128" s="975"/>
    </row>
    <row r="129" spans="1:13" ht="14.1" customHeight="1" x14ac:dyDescent="0.25">
      <c r="A129" s="1235">
        <f>A133-1</f>
        <v>-6</v>
      </c>
      <c r="B129" s="319" t="s">
        <v>1023</v>
      </c>
      <c r="C129" s="290"/>
      <c r="D129" s="258"/>
      <c r="E129" s="258"/>
      <c r="F129" s="259" t="s">
        <v>642</v>
      </c>
      <c r="G129" s="262">
        <f>F130</f>
        <v>0</v>
      </c>
      <c r="H129" s="262">
        <f>G129+G130</f>
        <v>0</v>
      </c>
      <c r="I129" s="262">
        <f>H129+H130</f>
        <v>0</v>
      </c>
      <c r="J129" s="262">
        <f>I129+I130</f>
        <v>0</v>
      </c>
      <c r="K129" s="262">
        <f>J129+J130</f>
        <v>0</v>
      </c>
      <c r="L129" s="262">
        <f>K129+K130</f>
        <v>0</v>
      </c>
      <c r="M129" s="320"/>
    </row>
    <row r="130" spans="1:13" ht="14.1" customHeight="1" x14ac:dyDescent="0.25">
      <c r="A130" s="1235"/>
      <c r="B130" s="321" t="s">
        <v>1024</v>
      </c>
      <c r="C130" s="290"/>
      <c r="D130" s="258"/>
      <c r="E130" s="258"/>
      <c r="F130" s="257"/>
      <c r="G130" s="257"/>
      <c r="H130" s="257"/>
      <c r="I130" s="257"/>
      <c r="J130" s="257"/>
      <c r="K130" s="257"/>
      <c r="L130" s="702">
        <f>G80</f>
        <v>0</v>
      </c>
      <c r="M130" s="322"/>
    </row>
    <row r="131" spans="1:13" ht="14.1" customHeight="1" x14ac:dyDescent="0.25">
      <c r="A131" s="1235"/>
      <c r="B131" s="321" t="s">
        <v>1025</v>
      </c>
      <c r="C131" s="290"/>
      <c r="D131" s="258"/>
      <c r="E131" s="258"/>
      <c r="F131" s="257"/>
      <c r="G131" s="257"/>
      <c r="H131" s="257"/>
      <c r="I131" s="257"/>
      <c r="J131" s="257"/>
      <c r="K131" s="257"/>
      <c r="L131" s="702">
        <f>C173</f>
        <v>0</v>
      </c>
      <c r="M131" s="322"/>
    </row>
    <row r="132" spans="1:13" ht="14.1" customHeight="1" x14ac:dyDescent="0.25">
      <c r="A132" s="1235"/>
      <c r="B132" s="323" t="s">
        <v>407</v>
      </c>
      <c r="C132" s="290"/>
      <c r="D132" s="258"/>
      <c r="E132" s="258"/>
      <c r="F132" s="265">
        <f>F130+F131</f>
        <v>0</v>
      </c>
      <c r="G132" s="265">
        <f t="shared" ref="G132:L132" si="22">G129+G130+G131</f>
        <v>0</v>
      </c>
      <c r="H132" s="265">
        <f t="shared" si="22"/>
        <v>0</v>
      </c>
      <c r="I132" s="265">
        <f t="shared" si="22"/>
        <v>0</v>
      </c>
      <c r="J132" s="265">
        <f t="shared" si="22"/>
        <v>0</v>
      </c>
      <c r="K132" s="265">
        <f t="shared" si="22"/>
        <v>0</v>
      </c>
      <c r="L132" s="265">
        <f t="shared" si="22"/>
        <v>0</v>
      </c>
      <c r="M132" s="975"/>
    </row>
    <row r="133" spans="1:13" ht="14.1" customHeight="1" x14ac:dyDescent="0.25">
      <c r="A133" s="1235">
        <f>A137-1</f>
        <v>-5</v>
      </c>
      <c r="B133" s="319" t="s">
        <v>1023</v>
      </c>
      <c r="C133" s="290"/>
      <c r="D133" s="258"/>
      <c r="E133" s="258"/>
      <c r="F133" s="258"/>
      <c r="G133" s="259" t="s">
        <v>642</v>
      </c>
      <c r="H133" s="262">
        <f>G134</f>
        <v>0</v>
      </c>
      <c r="I133" s="262">
        <f>H133+H134</f>
        <v>0</v>
      </c>
      <c r="J133" s="262">
        <f>I133+I134</f>
        <v>0</v>
      </c>
      <c r="K133" s="262">
        <f>J133+J134</f>
        <v>0</v>
      </c>
      <c r="L133" s="262">
        <f>K133+K134</f>
        <v>0</v>
      </c>
      <c r="M133" s="320"/>
    </row>
    <row r="134" spans="1:13" ht="14.1" customHeight="1" x14ac:dyDescent="0.25">
      <c r="A134" s="1235"/>
      <c r="B134" s="321" t="s">
        <v>1024</v>
      </c>
      <c r="C134" s="290"/>
      <c r="D134" s="258"/>
      <c r="E134" s="258"/>
      <c r="F134" s="258"/>
      <c r="G134" s="257"/>
      <c r="H134" s="257"/>
      <c r="I134" s="257"/>
      <c r="J134" s="257"/>
      <c r="K134" s="257"/>
      <c r="L134" s="702">
        <f>H80</f>
        <v>0</v>
      </c>
      <c r="M134" s="322"/>
    </row>
    <row r="135" spans="1:13" ht="14.1" customHeight="1" x14ac:dyDescent="0.25">
      <c r="A135" s="1235"/>
      <c r="B135" s="321" t="s">
        <v>1025</v>
      </c>
      <c r="C135" s="290"/>
      <c r="D135" s="258"/>
      <c r="E135" s="258"/>
      <c r="F135" s="258"/>
      <c r="G135" s="257"/>
      <c r="H135" s="257"/>
      <c r="I135" s="257"/>
      <c r="J135" s="257"/>
      <c r="K135" s="257"/>
      <c r="L135" s="702">
        <f>C172</f>
        <v>0</v>
      </c>
      <c r="M135" s="322"/>
    </row>
    <row r="136" spans="1:13" ht="14.1" customHeight="1" x14ac:dyDescent="0.25">
      <c r="A136" s="1235"/>
      <c r="B136" s="323" t="s">
        <v>407</v>
      </c>
      <c r="C136" s="290"/>
      <c r="D136" s="258"/>
      <c r="E136" s="258"/>
      <c r="F136" s="258"/>
      <c r="G136" s="265">
        <f>G134+G135</f>
        <v>0</v>
      </c>
      <c r="H136" s="265">
        <f>H133+H134+H135</f>
        <v>0</v>
      </c>
      <c r="I136" s="265">
        <f>I133+I134+I135</f>
        <v>0</v>
      </c>
      <c r="J136" s="265">
        <f>J133+J134+J135</f>
        <v>0</v>
      </c>
      <c r="K136" s="265">
        <f>K133+K134+K135</f>
        <v>0</v>
      </c>
      <c r="L136" s="265">
        <f>L133+L134+L135</f>
        <v>0</v>
      </c>
      <c r="M136" s="975"/>
    </row>
    <row r="137" spans="1:13" ht="14.1" customHeight="1" x14ac:dyDescent="0.25">
      <c r="A137" s="1235">
        <f>A141-1</f>
        <v>-4</v>
      </c>
      <c r="B137" s="319" t="s">
        <v>1023</v>
      </c>
      <c r="C137" s="290"/>
      <c r="D137" s="258"/>
      <c r="E137" s="258"/>
      <c r="F137" s="258"/>
      <c r="G137" s="258"/>
      <c r="H137" s="259" t="s">
        <v>642</v>
      </c>
      <c r="I137" s="262">
        <f>H138</f>
        <v>0</v>
      </c>
      <c r="J137" s="262">
        <f>I137+I138</f>
        <v>0</v>
      </c>
      <c r="K137" s="262">
        <f>J137+J138</f>
        <v>0</v>
      </c>
      <c r="L137" s="262">
        <f>K137+K138</f>
        <v>0</v>
      </c>
      <c r="M137" s="320"/>
    </row>
    <row r="138" spans="1:13" ht="14.1" customHeight="1" x14ac:dyDescent="0.25">
      <c r="A138" s="1235"/>
      <c r="B138" s="321" t="s">
        <v>1024</v>
      </c>
      <c r="C138" s="290"/>
      <c r="D138" s="258"/>
      <c r="E138" s="258"/>
      <c r="F138" s="258"/>
      <c r="G138" s="258"/>
      <c r="H138" s="257"/>
      <c r="I138" s="257"/>
      <c r="J138" s="257"/>
      <c r="K138" s="257"/>
      <c r="L138" s="702">
        <f>I80</f>
        <v>0</v>
      </c>
      <c r="M138" s="322"/>
    </row>
    <row r="139" spans="1:13" ht="14.1" customHeight="1" x14ac:dyDescent="0.25">
      <c r="A139" s="1235"/>
      <c r="B139" s="321" t="s">
        <v>1025</v>
      </c>
      <c r="C139" s="290"/>
      <c r="D139" s="258"/>
      <c r="E139" s="258"/>
      <c r="F139" s="258"/>
      <c r="G139" s="258"/>
      <c r="H139" s="257"/>
      <c r="I139" s="257"/>
      <c r="J139" s="257"/>
      <c r="K139" s="257"/>
      <c r="L139" s="702">
        <f>C171</f>
        <v>0</v>
      </c>
      <c r="M139" s="322"/>
    </row>
    <row r="140" spans="1:13" ht="14.1" customHeight="1" x14ac:dyDescent="0.25">
      <c r="A140" s="1235"/>
      <c r="B140" s="323" t="s">
        <v>407</v>
      </c>
      <c r="C140" s="290"/>
      <c r="D140" s="258"/>
      <c r="E140" s="258"/>
      <c r="F140" s="258"/>
      <c r="G140" s="258"/>
      <c r="H140" s="265">
        <f>H138+H139</f>
        <v>0</v>
      </c>
      <c r="I140" s="265">
        <f>I137+I138+I139</f>
        <v>0</v>
      </c>
      <c r="J140" s="265">
        <f>J137+J138+J139</f>
        <v>0</v>
      </c>
      <c r="K140" s="265">
        <f>K137+K138+K139</f>
        <v>0</v>
      </c>
      <c r="L140" s="265">
        <f>L137+L138+L139</f>
        <v>0</v>
      </c>
      <c r="M140" s="975"/>
    </row>
    <row r="141" spans="1:13" ht="14.1" customHeight="1" x14ac:dyDescent="0.25">
      <c r="A141" s="1235">
        <f>A145-1</f>
        <v>-3</v>
      </c>
      <c r="B141" s="319" t="s">
        <v>1023</v>
      </c>
      <c r="C141" s="290"/>
      <c r="D141" s="258"/>
      <c r="E141" s="258"/>
      <c r="F141" s="258"/>
      <c r="G141" s="258"/>
      <c r="H141" s="258"/>
      <c r="I141" s="259" t="s">
        <v>642</v>
      </c>
      <c r="J141" s="262">
        <f>I142</f>
        <v>0</v>
      </c>
      <c r="K141" s="262">
        <f>J141+J142</f>
        <v>0</v>
      </c>
      <c r="L141" s="262">
        <f>K141+K142</f>
        <v>0</v>
      </c>
      <c r="M141" s="320"/>
    </row>
    <row r="142" spans="1:13" ht="14.1" customHeight="1" x14ac:dyDescent="0.25">
      <c r="A142" s="1235"/>
      <c r="B142" s="321" t="s">
        <v>1024</v>
      </c>
      <c r="C142" s="290"/>
      <c r="D142" s="258"/>
      <c r="E142" s="258"/>
      <c r="F142" s="258"/>
      <c r="G142" s="258"/>
      <c r="H142" s="258"/>
      <c r="I142" s="257"/>
      <c r="J142" s="257"/>
      <c r="K142" s="257"/>
      <c r="L142" s="702">
        <f>J80</f>
        <v>0</v>
      </c>
      <c r="M142" s="322"/>
    </row>
    <row r="143" spans="1:13" ht="14.1" customHeight="1" x14ac:dyDescent="0.25">
      <c r="A143" s="1235"/>
      <c r="B143" s="321" t="s">
        <v>1025</v>
      </c>
      <c r="C143" s="290"/>
      <c r="D143" s="258"/>
      <c r="E143" s="258"/>
      <c r="F143" s="258"/>
      <c r="G143" s="258"/>
      <c r="H143" s="258"/>
      <c r="I143" s="257"/>
      <c r="J143" s="257"/>
      <c r="K143" s="257"/>
      <c r="L143" s="702">
        <f>C170</f>
        <v>0</v>
      </c>
      <c r="M143" s="322"/>
    </row>
    <row r="144" spans="1:13" ht="14.1" customHeight="1" x14ac:dyDescent="0.25">
      <c r="A144" s="1235"/>
      <c r="B144" s="323" t="s">
        <v>407</v>
      </c>
      <c r="C144" s="290"/>
      <c r="D144" s="258"/>
      <c r="E144" s="258"/>
      <c r="F144" s="258"/>
      <c r="G144" s="258"/>
      <c r="H144" s="258"/>
      <c r="I144" s="265">
        <f>I142+I143</f>
        <v>0</v>
      </c>
      <c r="J144" s="265">
        <f>J141+J142+J143</f>
        <v>0</v>
      </c>
      <c r="K144" s="265">
        <f>K141+K142+K143</f>
        <v>0</v>
      </c>
      <c r="L144" s="265">
        <f>L141+L142+L143</f>
        <v>0</v>
      </c>
      <c r="M144" s="975"/>
    </row>
    <row r="145" spans="1:13" ht="14.1" customHeight="1" x14ac:dyDescent="0.25">
      <c r="A145" s="1235">
        <f>A149-1</f>
        <v>-2</v>
      </c>
      <c r="B145" s="319" t="s">
        <v>1023</v>
      </c>
      <c r="C145" s="290"/>
      <c r="D145" s="258"/>
      <c r="E145" s="258"/>
      <c r="F145" s="258"/>
      <c r="G145" s="258"/>
      <c r="H145" s="258"/>
      <c r="I145" s="258"/>
      <c r="J145" s="259" t="s">
        <v>642</v>
      </c>
      <c r="K145" s="262">
        <f>J146</f>
        <v>0</v>
      </c>
      <c r="L145" s="262">
        <f>K145+K146</f>
        <v>0</v>
      </c>
      <c r="M145" s="320"/>
    </row>
    <row r="146" spans="1:13" ht="14.1" customHeight="1" x14ac:dyDescent="0.25">
      <c r="A146" s="1235"/>
      <c r="B146" s="321" t="s">
        <v>1024</v>
      </c>
      <c r="C146" s="290"/>
      <c r="D146" s="258"/>
      <c r="E146" s="258"/>
      <c r="F146" s="258"/>
      <c r="G146" s="258"/>
      <c r="H146" s="258"/>
      <c r="I146" s="258"/>
      <c r="J146" s="257"/>
      <c r="K146" s="257"/>
      <c r="L146" s="702">
        <f>K80</f>
        <v>0</v>
      </c>
      <c r="M146" s="322"/>
    </row>
    <row r="147" spans="1:13" ht="14.1" customHeight="1" x14ac:dyDescent="0.25">
      <c r="A147" s="1235"/>
      <c r="B147" s="321" t="s">
        <v>1025</v>
      </c>
      <c r="C147" s="290"/>
      <c r="D147" s="258"/>
      <c r="E147" s="258"/>
      <c r="F147" s="258"/>
      <c r="G147" s="258"/>
      <c r="H147" s="258"/>
      <c r="I147" s="258"/>
      <c r="J147" s="257"/>
      <c r="K147" s="257"/>
      <c r="L147" s="702">
        <f>C169</f>
        <v>0</v>
      </c>
      <c r="M147" s="322"/>
    </row>
    <row r="148" spans="1:13" ht="14.1" customHeight="1" x14ac:dyDescent="0.25">
      <c r="A148" s="1235"/>
      <c r="B148" s="323" t="s">
        <v>407</v>
      </c>
      <c r="C148" s="290"/>
      <c r="D148" s="258"/>
      <c r="E148" s="258"/>
      <c r="F148" s="258"/>
      <c r="G148" s="258"/>
      <c r="H148" s="258"/>
      <c r="I148" s="258"/>
      <c r="J148" s="265">
        <f>J146+J147</f>
        <v>0</v>
      </c>
      <c r="K148" s="265">
        <f>K145+K146+K147</f>
        <v>0</v>
      </c>
      <c r="L148" s="265">
        <f>L145+L146+L147</f>
        <v>0</v>
      </c>
      <c r="M148" s="975"/>
    </row>
    <row r="149" spans="1:13" ht="14.1" customHeight="1" x14ac:dyDescent="0.25">
      <c r="A149" s="1235">
        <f>A153-1</f>
        <v>-1</v>
      </c>
      <c r="B149" s="319" t="s">
        <v>1023</v>
      </c>
      <c r="C149" s="290"/>
      <c r="D149" s="258"/>
      <c r="E149" s="258"/>
      <c r="F149" s="258"/>
      <c r="G149" s="258"/>
      <c r="H149" s="258"/>
      <c r="I149" s="258"/>
      <c r="J149" s="258"/>
      <c r="K149" s="259" t="s">
        <v>642</v>
      </c>
      <c r="L149" s="262">
        <f>K150</f>
        <v>0</v>
      </c>
      <c r="M149" s="320"/>
    </row>
    <row r="150" spans="1:13" ht="14.1" customHeight="1" x14ac:dyDescent="0.25">
      <c r="A150" s="1235"/>
      <c r="B150" s="321" t="s">
        <v>1024</v>
      </c>
      <c r="C150" s="290"/>
      <c r="D150" s="258"/>
      <c r="E150" s="258"/>
      <c r="F150" s="258"/>
      <c r="G150" s="258"/>
      <c r="H150" s="258"/>
      <c r="I150" s="258"/>
      <c r="J150" s="258"/>
      <c r="K150" s="257"/>
      <c r="L150" s="702">
        <f>L80</f>
        <v>0</v>
      </c>
      <c r="M150" s="322"/>
    </row>
    <row r="151" spans="1:13" ht="14.1" customHeight="1" x14ac:dyDescent="0.25">
      <c r="A151" s="1235"/>
      <c r="B151" s="321" t="s">
        <v>1025</v>
      </c>
      <c r="C151" s="290"/>
      <c r="D151" s="258"/>
      <c r="E151" s="258"/>
      <c r="F151" s="258"/>
      <c r="G151" s="258"/>
      <c r="H151" s="258"/>
      <c r="I151" s="258"/>
      <c r="J151" s="258"/>
      <c r="K151" s="257"/>
      <c r="L151" s="702">
        <f>C168</f>
        <v>0</v>
      </c>
      <c r="M151" s="322"/>
    </row>
    <row r="152" spans="1:13" ht="14.1" customHeight="1" x14ac:dyDescent="0.25">
      <c r="A152" s="1235"/>
      <c r="B152" s="323" t="s">
        <v>407</v>
      </c>
      <c r="C152" s="290"/>
      <c r="D152" s="258"/>
      <c r="E152" s="258"/>
      <c r="F152" s="258"/>
      <c r="G152" s="258"/>
      <c r="H152" s="258"/>
      <c r="I152" s="258"/>
      <c r="J152" s="258"/>
      <c r="K152" s="265">
        <f>K150+K151</f>
        <v>0</v>
      </c>
      <c r="L152" s="265">
        <f>L149+L150+L151</f>
        <v>0</v>
      </c>
      <c r="M152" s="975"/>
    </row>
    <row r="153" spans="1:13" ht="14.1" customHeight="1" x14ac:dyDescent="0.3">
      <c r="A153" s="1235">
        <f>B2</f>
        <v>0</v>
      </c>
      <c r="B153" s="319" t="s">
        <v>1023</v>
      </c>
      <c r="C153" s="324"/>
      <c r="D153" s="325"/>
      <c r="E153" s="325"/>
      <c r="F153" s="325"/>
      <c r="G153" s="325"/>
      <c r="H153" s="325"/>
      <c r="I153" s="325"/>
      <c r="J153" s="325"/>
      <c r="K153" s="258"/>
      <c r="L153" s="259" t="s">
        <v>642</v>
      </c>
      <c r="M153" s="320"/>
    </row>
    <row r="154" spans="1:13" ht="14.1" customHeight="1" x14ac:dyDescent="0.3">
      <c r="A154" s="1235"/>
      <c r="B154" s="321" t="s">
        <v>1024</v>
      </c>
      <c r="C154" s="324"/>
      <c r="D154" s="325"/>
      <c r="E154" s="325"/>
      <c r="F154" s="325"/>
      <c r="G154" s="325"/>
      <c r="H154" s="325"/>
      <c r="I154" s="325"/>
      <c r="J154" s="325"/>
      <c r="K154" s="258"/>
      <c r="L154" s="702">
        <f>M80</f>
        <v>0</v>
      </c>
      <c r="M154" s="322"/>
    </row>
    <row r="155" spans="1:13" ht="14.1" customHeight="1" x14ac:dyDescent="0.3">
      <c r="A155" s="1235"/>
      <c r="B155" s="321" t="s">
        <v>1025</v>
      </c>
      <c r="C155" s="324"/>
      <c r="D155" s="325"/>
      <c r="E155" s="325"/>
      <c r="F155" s="325"/>
      <c r="G155" s="325"/>
      <c r="H155" s="325"/>
      <c r="I155" s="325"/>
      <c r="J155" s="325"/>
      <c r="K155" s="258"/>
      <c r="L155" s="702">
        <f>C167</f>
        <v>0</v>
      </c>
      <c r="M155" s="322"/>
    </row>
    <row r="156" spans="1:13" ht="14.1" customHeight="1" x14ac:dyDescent="0.3">
      <c r="A156" s="1235"/>
      <c r="B156" s="323" t="s">
        <v>407</v>
      </c>
      <c r="C156" s="324"/>
      <c r="D156" s="325"/>
      <c r="E156" s="325"/>
      <c r="F156" s="325"/>
      <c r="G156" s="325"/>
      <c r="H156" s="325"/>
      <c r="I156" s="325"/>
      <c r="J156" s="325"/>
      <c r="K156" s="258"/>
      <c r="L156" s="265">
        <f>L154+L155</f>
        <v>0</v>
      </c>
      <c r="M156" s="975"/>
    </row>
    <row r="157" spans="1:13" x14ac:dyDescent="0.3">
      <c r="A157" s="242"/>
      <c r="B157" s="242"/>
      <c r="C157" s="326"/>
      <c r="D157" s="326"/>
      <c r="E157" s="326"/>
      <c r="F157" s="326"/>
      <c r="G157" s="326"/>
      <c r="H157" s="326"/>
      <c r="I157" s="326"/>
      <c r="J157" s="326"/>
      <c r="K157" s="242"/>
      <c r="L157" s="242"/>
      <c r="M157" s="327"/>
    </row>
    <row r="158" spans="1:13" ht="12.8" customHeight="1" x14ac:dyDescent="0.3">
      <c r="A158" s="326"/>
      <c r="B158" s="1225" t="s">
        <v>1026</v>
      </c>
      <c r="C158" s="1225"/>
      <c r="D158" s="1225"/>
      <c r="E158" s="1225"/>
      <c r="F158" s="1225"/>
      <c r="G158" s="1225"/>
      <c r="H158" s="1225"/>
      <c r="I158" s="1225"/>
      <c r="J158" s="326"/>
      <c r="K158" s="326"/>
      <c r="L158" s="326"/>
      <c r="M158" s="326"/>
    </row>
    <row r="159" spans="1:13" x14ac:dyDescent="0.3">
      <c r="A159" s="326"/>
      <c r="B159" s="1225" t="s">
        <v>1027</v>
      </c>
      <c r="C159" s="1225"/>
      <c r="D159" s="1225"/>
      <c r="E159" s="1225"/>
      <c r="F159" s="1225"/>
      <c r="G159" s="1225"/>
      <c r="H159" s="1225"/>
      <c r="I159" s="1225"/>
      <c r="J159" s="326"/>
      <c r="K159" s="326"/>
      <c r="L159" s="326"/>
      <c r="M159" s="326"/>
    </row>
    <row r="160" spans="1:13" ht="12.8" customHeight="1" x14ac:dyDescent="0.3">
      <c r="A160" s="326"/>
      <c r="B160" s="1228" t="s">
        <v>0</v>
      </c>
      <c r="C160" s="1228"/>
      <c r="D160" s="1228"/>
      <c r="E160" s="1228"/>
      <c r="F160" s="1228"/>
      <c r="G160" s="1228"/>
      <c r="H160" s="1228"/>
      <c r="I160" s="1228"/>
      <c r="J160" s="1228"/>
      <c r="K160" s="1228"/>
      <c r="L160" s="1228"/>
      <c r="M160" s="1228"/>
    </row>
    <row r="161" spans="1:13" x14ac:dyDescent="0.3">
      <c r="A161" s="326"/>
      <c r="B161" s="1225" t="s">
        <v>1</v>
      </c>
      <c r="C161" s="1225"/>
      <c r="D161" s="1225"/>
      <c r="E161" s="1225"/>
      <c r="F161" s="1225"/>
      <c r="G161" s="1225"/>
      <c r="H161" s="1225"/>
      <c r="I161" s="1225"/>
      <c r="J161" s="326"/>
      <c r="K161" s="326"/>
      <c r="L161" s="326"/>
      <c r="M161" s="326"/>
    </row>
    <row r="162" spans="1:13" x14ac:dyDescent="0.3">
      <c r="A162" s="326"/>
      <c r="B162" s="1225" t="s">
        <v>2</v>
      </c>
      <c r="C162" s="1225"/>
      <c r="D162" s="1225"/>
      <c r="E162" s="1225"/>
      <c r="F162" s="1225"/>
      <c r="G162" s="1225"/>
      <c r="H162" s="1225"/>
      <c r="I162" s="1225"/>
      <c r="J162" s="326"/>
      <c r="K162" s="326"/>
      <c r="L162" s="326"/>
      <c r="M162" s="326"/>
    </row>
    <row r="164" spans="1:13" x14ac:dyDescent="0.25">
      <c r="B164" s="1229" t="s">
        <v>3</v>
      </c>
      <c r="C164" s="1229"/>
      <c r="D164" s="1229"/>
      <c r="E164" s="1229"/>
      <c r="F164" s="1229"/>
      <c r="G164" s="1229"/>
      <c r="H164" s="1229"/>
      <c r="I164" s="1229"/>
      <c r="J164" s="1229"/>
      <c r="K164" s="1229"/>
      <c r="L164" s="1229"/>
      <c r="M164" s="296"/>
    </row>
    <row r="165" spans="1:13" x14ac:dyDescent="0.25">
      <c r="B165" s="296"/>
      <c r="C165" s="296"/>
      <c r="D165" s="296"/>
      <c r="E165" s="296"/>
      <c r="F165" s="296"/>
      <c r="G165" s="296"/>
      <c r="H165" s="296"/>
      <c r="I165" s="296"/>
      <c r="J165" s="296"/>
      <c r="K165" s="296" t="s">
        <v>213</v>
      </c>
      <c r="L165" s="296"/>
      <c r="M165" s="296"/>
    </row>
    <row r="166" spans="1:13" ht="63.8" customHeight="1" x14ac:dyDescent="0.25">
      <c r="B166" s="237" t="s">
        <v>315</v>
      </c>
      <c r="C166" s="1230" t="s">
        <v>316</v>
      </c>
      <c r="D166" s="1219"/>
      <c r="E166" s="1219" t="s">
        <v>317</v>
      </c>
      <c r="F166" s="1219"/>
      <c r="G166" s="1219" t="s">
        <v>318</v>
      </c>
      <c r="H166" s="1219"/>
      <c r="I166" s="1219" t="s">
        <v>287</v>
      </c>
      <c r="J166" s="1219"/>
      <c r="K166" s="1219" t="s">
        <v>286</v>
      </c>
      <c r="L166" s="1219"/>
      <c r="M166" s="273"/>
    </row>
    <row r="167" spans="1:13" ht="20.149999999999999" customHeight="1" x14ac:dyDescent="0.25">
      <c r="B167" s="478">
        <f>B2</f>
        <v>0</v>
      </c>
      <c r="C167" s="1226"/>
      <c r="D167" s="1227"/>
      <c r="E167" s="1221" t="e">
        <f>IF(((M93+M94)/(M80+M93+M94))&gt;0.3,M25*K188-M80,C167)</f>
        <v>#DIV/0!</v>
      </c>
      <c r="F167" s="1222"/>
      <c r="G167" s="1221" t="e">
        <f>O80*(1-E191)/E191</f>
        <v>#DIV/0!</v>
      </c>
      <c r="H167" s="1222"/>
      <c r="I167" s="1223"/>
      <c r="J167" s="1224"/>
      <c r="K167" s="1221" t="e">
        <f>(MAX(MAX(G178,E178)-C178,0))*MAX(MAX(G167,E167)-C167,0)/(MAX(MAX(G167,E167)-C167,0)+MAX(MAX(G168,E168)-C168,0)+MAX(MAX(G169,E169)-C169,0)+MAX(MAX(G170,E170)-C170,0)+MAX(MAX(G171,E171)-C171,0)+MAX(MAX(G172,E172)-C172,0)+MAX(MAX(G173,E173)-C173,0)+MAX(MAX(G174,E174)-C174,0)+MAX(MAX(G175,E175)-C175,0)+MAX(MAX(G176,E176)-C176,0))</f>
        <v>#DIV/0!</v>
      </c>
      <c r="L167" s="1222"/>
      <c r="M167" s="329"/>
    </row>
    <row r="168" spans="1:13" ht="20.149999999999999" customHeight="1" x14ac:dyDescent="0.25">
      <c r="B168" s="478">
        <f>B167-1</f>
        <v>-1</v>
      </c>
      <c r="C168" s="1206"/>
      <c r="D168" s="1207"/>
      <c r="E168" s="1204" t="e">
        <f>IF(((L93+L94)/(L80+L93+L94))&gt;0.3,L25*K188-L80,C168)</f>
        <v>#DIV/0!</v>
      </c>
      <c r="F168" s="1205"/>
      <c r="G168" s="1204" t="e">
        <f>N80*(1-F191)/F191</f>
        <v>#DIV/0!</v>
      </c>
      <c r="H168" s="1205"/>
      <c r="I168" s="1213"/>
      <c r="J168" s="1214"/>
      <c r="K168" s="1204" t="e">
        <f>(MAX(MAX(G178,E178)-C178,0))*MAX(MAX(G168,E168)-C168,0)/(MAX(MAX(G167,E167)-C167,0)+MAX(MAX(G168,E168)-C168,0)+MAX(MAX(G169,E169)-C169,0)+MAX(MAX(G170,E170)-C170,0)+MAX(MAX(G171,E171)-C171,0)+MAX(MAX(G172,E172)-C172,0)+MAX(MAX(G173,E173)-C173,0)+MAX(MAX(G174,E174)-C174,0)+MAX(MAX(G175,E175)-C175,0)+MAX(MAX(G176,E176)-C176,0))</f>
        <v>#DIV/0!</v>
      </c>
      <c r="L168" s="1205"/>
      <c r="M168" s="329"/>
    </row>
    <row r="169" spans="1:13" ht="20.149999999999999" customHeight="1" x14ac:dyDescent="0.25">
      <c r="B169" s="478">
        <f t="shared" ref="B169:B176" si="23">B168-1</f>
        <v>-2</v>
      </c>
      <c r="C169" s="1206"/>
      <c r="D169" s="1207"/>
      <c r="E169" s="1204" t="e">
        <f>IF(((K93+K94)/(K80+K93+K94))&gt;0.3,K25*K188-K80,C169)</f>
        <v>#DIV/0!</v>
      </c>
      <c r="F169" s="1205"/>
      <c r="G169" s="1204" t="e">
        <f>M80*(1-G191)/G191</f>
        <v>#DIV/0!</v>
      </c>
      <c r="H169" s="1205"/>
      <c r="I169" s="1213"/>
      <c r="J169" s="1214"/>
      <c r="K169" s="1204" t="e">
        <f>(MAX(MAX(G178,E178)-C178,0))*MAX(MAX(G169,E169)-C169,0)/(MAX(MAX(G167,E167)-C167,0)+MAX(MAX(G168,E168)-C168,0)+MAX(MAX(G169,E169)-C169,0)+MAX(MAX(G170,E170)-C170,0)+MAX(MAX(G171,E171)-C171,0)+MAX(MAX(G172,E172)-C172,0)+MAX(MAX(G173,E173)-C173,0)+MAX(MAX(G174,E174)-C174,0)+MAX(MAX(G175,E175)-C175,0)+MAX(MAX(G176,E176)-C176,0))</f>
        <v>#DIV/0!</v>
      </c>
      <c r="L169" s="1205"/>
      <c r="M169" s="329"/>
    </row>
    <row r="170" spans="1:13" ht="20.149999999999999" customHeight="1" x14ac:dyDescent="0.25">
      <c r="B170" s="478">
        <f t="shared" si="23"/>
        <v>-3</v>
      </c>
      <c r="C170" s="1206"/>
      <c r="D170" s="1207"/>
      <c r="E170" s="1204" t="e">
        <f>IF(((J93+J94)/(J80+J93+J94))&gt;0.3,J25*K188-J80,C170)</f>
        <v>#DIV/0!</v>
      </c>
      <c r="F170" s="1205"/>
      <c r="G170" s="1204" t="e">
        <f>L80*(1-H191)/H191</f>
        <v>#DIV/0!</v>
      </c>
      <c r="H170" s="1205"/>
      <c r="I170" s="1213"/>
      <c r="J170" s="1214"/>
      <c r="K170" s="1204" t="e">
        <f>(MAX(MAX(G178,E178)-C178,0))*MAX(MAX(G170,E170)-C170,0)/(MAX(MAX(G167,E167)-C167,0)+MAX(MAX(G168,E168)-C168,0)+MAX(MAX(G169,E169)-C169,0)+MAX(MAX(G170,E170)-C170,0)+MAX(MAX(G171,E171)-C171,0)+MAX(MAX(G172,E172)-C172,0)+MAX(MAX(G173,E173)-C173,0)+MAX(MAX(G174,E174)-C174,0)+MAX(MAX(G175,E175)-C175,0)+MAX(MAX(G176,E176)-C176,0))</f>
        <v>#DIV/0!</v>
      </c>
      <c r="L170" s="1205"/>
      <c r="M170" s="329"/>
    </row>
    <row r="171" spans="1:13" ht="20.149999999999999" customHeight="1" x14ac:dyDescent="0.25">
      <c r="B171" s="478">
        <f t="shared" si="23"/>
        <v>-4</v>
      </c>
      <c r="C171" s="1206"/>
      <c r="D171" s="1207"/>
      <c r="E171" s="1204" t="e">
        <f>IF(((I93+I94)/(I80+I93+I94))&gt;0.3,I25*I188-I80,C171)</f>
        <v>#DIV/0!</v>
      </c>
      <c r="F171" s="1205"/>
      <c r="G171" s="1204" t="e">
        <f>K80*(1-I191)/I191</f>
        <v>#DIV/0!</v>
      </c>
      <c r="H171" s="1205"/>
      <c r="I171" s="1213"/>
      <c r="J171" s="1214"/>
      <c r="K171" s="1204" t="e">
        <f>(MAX(MAX(G178,E178)-C178,0))*MAX(MAX(G171,E171)-C171,0)/(MAX(MAX(G167,E167)-C167,0)+MAX(MAX(G168,E168)-C168,0)+MAX(MAX(G169,E169)-C169,0)+MAX(MAX(G170,E170)-C170,0)+MAX(MAX(G171,E171)-C171,0)+MAX(MAX(G172,E172)-C172,0)+MAX(MAX(G173,E173)-C173,0)+MAX(MAX(G174,E174)-C174,0)+MAX(MAX(G175,E175)-C175,0)+MAX(MAX(G176,E176)-C176,0))</f>
        <v>#DIV/0!</v>
      </c>
      <c r="L171" s="1205"/>
      <c r="M171" s="329"/>
    </row>
    <row r="172" spans="1:13" ht="20.149999999999999" customHeight="1" x14ac:dyDescent="0.25">
      <c r="B172" s="478">
        <f t="shared" si="23"/>
        <v>-5</v>
      </c>
      <c r="C172" s="1206"/>
      <c r="D172" s="1207"/>
      <c r="E172" s="1204" t="e">
        <f>IF(((H93+H94)/(H80+H93+H94))&gt;0.3,H25*K188-H80,C172)</f>
        <v>#DIV/0!</v>
      </c>
      <c r="F172" s="1205"/>
      <c r="G172" s="1204" t="e">
        <f>J80*(1-J191)/J191</f>
        <v>#DIV/0!</v>
      </c>
      <c r="H172" s="1205"/>
      <c r="I172" s="1213"/>
      <c r="J172" s="1214"/>
      <c r="K172" s="1204" t="e">
        <f>(MAX(MAX(G178,E178)-C178,0))*MAX(MAX(G172,E172)-C172,0)/(MAX(MAX(G167,E167)-C167,0)+MAX(MAX(G168,E168)-C168,0)+MAX(MAX(G169,E169)-C169,0)+MAX(MAX(G170,E170)-C170,0)+MAX(MAX(G171,E171)-C171,0)+MAX(MAX(G172,E172)-C172,0)+MAX(MAX(G173,E173)-C173,0)+MAX(MAX(G174,E174)-C174,0)+MAX(MAX(G175,E175)-C175,0)+MAX(MAX(G176,E176)-C176,0))</f>
        <v>#DIV/0!</v>
      </c>
      <c r="L172" s="1205"/>
      <c r="M172" s="329"/>
    </row>
    <row r="173" spans="1:13" ht="20.149999999999999" customHeight="1" x14ac:dyDescent="0.25">
      <c r="B173" s="478">
        <f t="shared" si="23"/>
        <v>-6</v>
      </c>
      <c r="C173" s="1206"/>
      <c r="D173" s="1207"/>
      <c r="E173" s="1204" t="e">
        <f>IF(((G93+G94)/(G80+G93+G94))&gt;0.3,G25*K188-G80,C173)</f>
        <v>#DIV/0!</v>
      </c>
      <c r="F173" s="1205"/>
      <c r="G173" s="1204" t="e">
        <f>I80*(1-K191)/K191</f>
        <v>#DIV/0!</v>
      </c>
      <c r="H173" s="1205"/>
      <c r="I173" s="1213"/>
      <c r="J173" s="1214"/>
      <c r="K173" s="1204" t="e">
        <f>(MAX(MAX(G178,E178)-C178,0))*MAX(MAX(G173,E173)-C173,0)/(MAX(MAX(G167,E167)-C167,0)+MAX(MAX(G168,E168)-C168,0)+MAX(MAX(G169,E169)-C169,0)+MAX(MAX(G170,E170)-C170,0)+MAX(MAX(G171,E171)-C171,0)+MAX(MAX(G172,E172)-C172,0)+MAX(MAX(G173,E173)-C173,0)+MAX(MAX(G174,E174)-C174,0)+MAX(MAX(G175,E175)-C175,0)+MAX(MAX(G176,E176)-C176,0))</f>
        <v>#DIV/0!</v>
      </c>
      <c r="L173" s="1205"/>
      <c r="M173" s="329"/>
    </row>
    <row r="174" spans="1:13" ht="20.149999999999999" customHeight="1" x14ac:dyDescent="0.25">
      <c r="B174" s="478">
        <f t="shared" si="23"/>
        <v>-7</v>
      </c>
      <c r="C174" s="1206"/>
      <c r="D174" s="1207"/>
      <c r="E174" s="1204" t="e">
        <f>IF(((F93+F94)/(F80+F93+F94))&gt;0.3,F25*K188-F80,C174)</f>
        <v>#DIV/0!</v>
      </c>
      <c r="F174" s="1205"/>
      <c r="G174" s="1204" t="e">
        <f>H80*(1-L191)/L191</f>
        <v>#DIV/0!</v>
      </c>
      <c r="H174" s="1205"/>
      <c r="I174" s="1213"/>
      <c r="J174" s="1214"/>
      <c r="K174" s="1204" t="e">
        <f>(MAX(MAX(G178,E178)-C178,0))*MAX(MAX(G174,E174)-C174,0)/(MAX(MAX(G167,E167)-C167,0)+MAX(MAX(G168,E168)-C168,0)+MAX(MAX(G169,E169)-C169,0)+MAX(MAX(G170,E170)-C170,0)+MAX(MAX(G171,E171)-C171,0)+MAX(MAX(G172,E172)-C172,0)+MAX(MAX(G173,E173)-C173,0)+MAX(MAX(G174,E174)-C174,0)+MAX(MAX(G175,E175)-C175,0)+MAX(MAX(G176,E176)-C176,0))</f>
        <v>#DIV/0!</v>
      </c>
      <c r="L174" s="1205"/>
      <c r="M174" s="329"/>
    </row>
    <row r="175" spans="1:13" ht="20.149999999999999" customHeight="1" x14ac:dyDescent="0.25">
      <c r="B175" s="478">
        <f t="shared" si="23"/>
        <v>-8</v>
      </c>
      <c r="C175" s="1206"/>
      <c r="D175" s="1207"/>
      <c r="E175" s="1204" t="e">
        <f>IF(((E93+E94)/(E80+E93+E94))&gt;0.3,E25*K188-E80,C175)</f>
        <v>#DIV/0!</v>
      </c>
      <c r="F175" s="1205"/>
      <c r="G175" s="1204" t="e">
        <f>G80*(1-M191)/M191</f>
        <v>#DIV/0!</v>
      </c>
      <c r="H175" s="1205"/>
      <c r="I175" s="1213"/>
      <c r="J175" s="1214"/>
      <c r="K175" s="1204" t="e">
        <f>(MAX(MAX(G178,E178)-C178,0))*MAX(MAX(G175,E175)-C175,0)/(MAX(MAX(G167,E167)-C167,0)+MAX(MAX(G168,E168)-C168,0)+MAX(MAX(G169,E169)-C169,0)+MAX(MAX(G170,E170)-C170,0)+MAX(MAX(G171,E171)-C171,0)+MAX(MAX(G172,E172)-C172,0)+MAX(MAX(G173,E173)-C173,0)+MAX(MAX(G174,E174)-C174,0)+MAX(MAX(G175,E175)-C175,0)+MAX(MAX(G176,E176)-C176,0))</f>
        <v>#DIV/0!</v>
      </c>
      <c r="L175" s="1205"/>
      <c r="M175" s="329"/>
    </row>
    <row r="176" spans="1:13" ht="20.149999999999999" customHeight="1" x14ac:dyDescent="0.25">
      <c r="B176" s="478">
        <f t="shared" si="23"/>
        <v>-9</v>
      </c>
      <c r="C176" s="1206"/>
      <c r="D176" s="1207"/>
      <c r="E176" s="1204" t="e">
        <f>IF(((D93+D94)/(D80+D93+D94))&gt;0.3,D25*K188-D80,C176)</f>
        <v>#DIV/0!</v>
      </c>
      <c r="F176" s="1205"/>
      <c r="G176" s="1204" t="e">
        <f>F80*(1-N191)/N191</f>
        <v>#DIV/0!</v>
      </c>
      <c r="H176" s="1205"/>
      <c r="I176" s="1213"/>
      <c r="J176" s="1214"/>
      <c r="K176" s="1204" t="e">
        <f>(MAX(MAX(G178,E178)-D178,0))*MAX(MAX(G176,E176)-D176,0)/(MAX(MAX(G167,E167)-D167,0)+MAX(MAX(G168,E168)-D168,0)+MAX(MAX(G169,E169)-D169,0)+MAX(MAX(G170,E170)-D170,0)+MAX(MAX(G171,E171)-D171,0)+MAX(MAX(G172,E172)-D172,0)+MAX(MAX(G173,E173)-D173,0)+MAX(MAX(G174,E174)-D174,0)+MAX(MAX(G175,E175)-D175,0)+MAX(MAX(G176,E176)-D176,0))</f>
        <v>#DIV/0!</v>
      </c>
      <c r="L176" s="1205"/>
      <c r="M176" s="329"/>
    </row>
    <row r="177" spans="1:13" ht="20.149999999999999" customHeight="1" x14ac:dyDescent="0.25">
      <c r="B177" s="479" t="s">
        <v>188</v>
      </c>
      <c r="C177" s="1206"/>
      <c r="D177" s="1207"/>
      <c r="E177" s="1204">
        <f>D177</f>
        <v>0</v>
      </c>
      <c r="F177" s="1205"/>
      <c r="G177" s="1204">
        <f>D177</f>
        <v>0</v>
      </c>
      <c r="H177" s="1205"/>
      <c r="I177" s="1208"/>
      <c r="J177" s="1209"/>
      <c r="K177" s="1204"/>
      <c r="L177" s="1205"/>
      <c r="M177" s="329"/>
    </row>
    <row r="178" spans="1:13" ht="20.149999999999999" customHeight="1" x14ac:dyDescent="0.25">
      <c r="B178" s="294" t="s">
        <v>407</v>
      </c>
      <c r="C178" s="1211">
        <f>SUM(C167:D177)</f>
        <v>0</v>
      </c>
      <c r="D178" s="1212"/>
      <c r="E178" s="1211" t="e">
        <f>SUM(E167:F177)</f>
        <v>#DIV/0!</v>
      </c>
      <c r="F178" s="1212"/>
      <c r="G178" s="1211" t="e">
        <f>SUM(G167:H177)</f>
        <v>#DIV/0!</v>
      </c>
      <c r="H178" s="1212"/>
      <c r="I178" s="1211" t="e">
        <f>MAX(C178,E178,G178)</f>
        <v>#DIV/0!</v>
      </c>
      <c r="J178" s="1212"/>
      <c r="K178" s="1211" t="e">
        <f>SUM(K167:L177)</f>
        <v>#DIV/0!</v>
      </c>
      <c r="L178" s="1212"/>
      <c r="M178" s="329"/>
    </row>
    <row r="179" spans="1:13" ht="20.149999999999999" customHeight="1" x14ac:dyDescent="0.25">
      <c r="B179" s="275"/>
      <c r="C179" s="271"/>
      <c r="D179" s="271"/>
      <c r="E179" s="271"/>
      <c r="F179" s="271"/>
      <c r="G179" s="271"/>
      <c r="H179" s="271"/>
      <c r="I179" s="271"/>
      <c r="J179" s="271"/>
      <c r="K179" s="271"/>
      <c r="L179" s="271"/>
      <c r="M179" s="330"/>
    </row>
    <row r="180" spans="1:13" ht="20.149999999999999" customHeight="1" x14ac:dyDescent="0.25">
      <c r="B180" s="1215" t="s">
        <v>4</v>
      </c>
      <c r="C180" s="1215"/>
      <c r="D180" s="1215"/>
      <c r="E180" s="1215"/>
      <c r="F180" s="1215"/>
      <c r="G180" s="1215"/>
      <c r="H180" s="1215"/>
      <c r="I180" s="1215"/>
      <c r="J180" s="1215"/>
      <c r="K180" s="1215"/>
      <c r="L180" s="1215"/>
      <c r="M180" s="331"/>
    </row>
    <row r="181" spans="1:13" ht="35.200000000000003" customHeight="1" x14ac:dyDescent="0.25">
      <c r="B181" s="1210" t="s">
        <v>329</v>
      </c>
      <c r="C181" s="1210"/>
      <c r="D181" s="1210"/>
      <c r="E181" s="1210"/>
      <c r="F181" s="1210"/>
      <c r="G181" s="1210"/>
      <c r="H181" s="1210"/>
      <c r="I181" s="1210"/>
      <c r="J181" s="1210"/>
      <c r="K181" s="1210"/>
      <c r="L181" s="1210"/>
      <c r="M181" s="332"/>
    </row>
    <row r="182" spans="1:13" ht="26.2" customHeight="1" x14ac:dyDescent="0.25">
      <c r="B182" s="1210" t="s">
        <v>719</v>
      </c>
      <c r="C182" s="1210"/>
      <c r="D182" s="1210"/>
      <c r="E182" s="1210"/>
      <c r="F182" s="1210"/>
      <c r="G182" s="1210"/>
      <c r="H182" s="1210"/>
      <c r="I182" s="1210"/>
      <c r="J182" s="1210"/>
      <c r="K182" s="1210"/>
      <c r="L182" s="1210"/>
      <c r="M182" s="331"/>
    </row>
    <row r="183" spans="1:13" ht="20.149999999999999" customHeight="1" x14ac:dyDescent="0.25">
      <c r="B183" s="331"/>
      <c r="C183" s="331"/>
      <c r="D183" s="331"/>
      <c r="E183" s="331"/>
      <c r="F183" s="331"/>
      <c r="G183" s="331"/>
      <c r="H183" s="331"/>
      <c r="I183" s="331"/>
      <c r="J183" s="331"/>
      <c r="K183" s="331"/>
      <c r="L183" s="331"/>
      <c r="M183" s="331"/>
    </row>
    <row r="184" spans="1:13" ht="20.149999999999999" customHeight="1" x14ac:dyDescent="0.25">
      <c r="B184" s="333"/>
      <c r="C184" s="333"/>
      <c r="D184" s="240"/>
      <c r="E184" s="1203"/>
      <c r="F184" s="1203"/>
      <c r="G184" s="1203"/>
      <c r="H184" s="1203"/>
      <c r="I184" s="1216"/>
      <c r="J184" s="1216"/>
      <c r="K184" s="1220"/>
      <c r="L184" s="1220"/>
      <c r="M184" s="1220"/>
    </row>
    <row r="185" spans="1:13" ht="20.149999999999999" customHeight="1" x14ac:dyDescent="0.25">
      <c r="A185" s="331"/>
      <c r="B185" s="331"/>
      <c r="C185" s="1217" t="s">
        <v>721</v>
      </c>
      <c r="D185" s="1217"/>
      <c r="E185" s="1217"/>
      <c r="F185" s="476">
        <f>B2</f>
        <v>0</v>
      </c>
      <c r="G185" s="477">
        <f>F185-1</f>
        <v>-1</v>
      </c>
      <c r="H185" s="477">
        <f>G185-1</f>
        <v>-2</v>
      </c>
      <c r="I185" s="477">
        <f>H185-1</f>
        <v>-3</v>
      </c>
      <c r="J185" s="477">
        <f>I185-1</f>
        <v>-4</v>
      </c>
      <c r="K185" s="237" t="s">
        <v>856</v>
      </c>
      <c r="L185" s="331"/>
    </row>
    <row r="186" spans="1:13" ht="20.149999999999999" customHeight="1" x14ac:dyDescent="0.25">
      <c r="A186" s="331"/>
      <c r="B186" s="331"/>
      <c r="C186" s="1217" t="s">
        <v>722</v>
      </c>
      <c r="D186" s="1217"/>
      <c r="E186" s="1217"/>
      <c r="F186" s="294"/>
      <c r="G186" s="334"/>
      <c r="H186" s="294"/>
      <c r="I186" s="334"/>
      <c r="J186" s="334"/>
      <c r="K186" s="335">
        <f>SUM(F186:J186)</f>
        <v>0</v>
      </c>
      <c r="L186" s="240"/>
    </row>
    <row r="187" spans="1:13" ht="20.149999999999999" customHeight="1" x14ac:dyDescent="0.25">
      <c r="A187" s="331"/>
      <c r="B187" s="331"/>
      <c r="C187" s="1217" t="s">
        <v>723</v>
      </c>
      <c r="D187" s="1217"/>
      <c r="E187" s="1217"/>
      <c r="F187" s="294"/>
      <c r="G187" s="334"/>
      <c r="H187" s="294"/>
      <c r="I187" s="334"/>
      <c r="J187" s="334"/>
      <c r="K187" s="335">
        <f>SUM(F187:J187)</f>
        <v>0</v>
      </c>
      <c r="L187" s="240"/>
    </row>
    <row r="188" spans="1:13" ht="20.149999999999999" customHeight="1" x14ac:dyDescent="0.25">
      <c r="A188" s="331"/>
      <c r="B188" s="331"/>
      <c r="C188" s="1218" t="s">
        <v>724</v>
      </c>
      <c r="D188" s="1218"/>
      <c r="E188" s="1218"/>
      <c r="F188" s="313" t="e">
        <f t="shared" ref="F188:K188" si="24">(F186/F187)*1000</f>
        <v>#DIV/0!</v>
      </c>
      <c r="G188" s="313" t="e">
        <f t="shared" si="24"/>
        <v>#DIV/0!</v>
      </c>
      <c r="H188" s="313" t="e">
        <f t="shared" si="24"/>
        <v>#DIV/0!</v>
      </c>
      <c r="I188" s="313" t="e">
        <f t="shared" si="24"/>
        <v>#DIV/0!</v>
      </c>
      <c r="J188" s="313" t="e">
        <f t="shared" si="24"/>
        <v>#DIV/0!</v>
      </c>
      <c r="K188" s="313" t="e">
        <f t="shared" si="24"/>
        <v>#DIV/0!</v>
      </c>
      <c r="L188" s="240"/>
    </row>
    <row r="189" spans="1:13" ht="20.149999999999999" customHeight="1" x14ac:dyDescent="0.25">
      <c r="A189" s="331"/>
      <c r="B189" s="331"/>
      <c r="D189" s="296"/>
      <c r="E189" s="1216"/>
      <c r="F189" s="1216"/>
      <c r="G189" s="1216"/>
      <c r="H189" s="331"/>
      <c r="I189" s="275"/>
      <c r="J189" s="331"/>
      <c r="K189" s="239"/>
      <c r="L189" s="240"/>
      <c r="M189" s="240"/>
    </row>
    <row r="193" spans="2:12" ht="14" x14ac:dyDescent="0.25">
      <c r="B193" s="65" t="s">
        <v>720</v>
      </c>
      <c r="C193" s="100" t="s">
        <v>211</v>
      </c>
      <c r="D193" s="100" t="s">
        <v>202</v>
      </c>
      <c r="E193" s="100" t="s">
        <v>203</v>
      </c>
      <c r="F193" s="100" t="s">
        <v>204</v>
      </c>
      <c r="G193" s="100" t="s">
        <v>205</v>
      </c>
      <c r="H193" s="100" t="s">
        <v>206</v>
      </c>
      <c r="I193" s="100" t="s">
        <v>207</v>
      </c>
      <c r="J193" s="100" t="s">
        <v>208</v>
      </c>
      <c r="K193" s="100" t="s">
        <v>209</v>
      </c>
      <c r="L193" s="100" t="s">
        <v>210</v>
      </c>
    </row>
    <row r="194" spans="2:12" ht="14" x14ac:dyDescent="0.3">
      <c r="B194" s="14"/>
      <c r="C194" s="715" t="e">
        <f>(C118+D122+E126+F130+G134+H138+I142+J146+K150+L154)/(L156+L152+L148+L144+L140+L136+L132+L128+L124+L120)</f>
        <v>#DIV/0!</v>
      </c>
      <c r="D194" s="715" t="e">
        <f>(D117+D118+E121+E122+F125+F126+G129+G130+H133+H134+I137+I138+J141+J142+K145+K146+L149+L150)/(L152+L148+L144+L140+L136+L132+L128+L124+L120)</f>
        <v>#DIV/0!</v>
      </c>
      <c r="E194" s="715" t="e">
        <f>(E117+E118+F121+F122+G125+G126+H129+H130+I133+I134+J137+J138+K141+K142+L145+L146)/(L148+L144+L140+L136+L132+L128+L124+L120)</f>
        <v>#DIV/0!</v>
      </c>
      <c r="F194" s="715" t="e">
        <f>(F117+F118+G121+G122+H125+H126+I129+I130+J133+J134+K137+K138+L141+L142)/(L144+L140+L136+L132+L128+L124+L120)</f>
        <v>#DIV/0!</v>
      </c>
      <c r="G194" s="715" t="e">
        <f>(G117+G118+H121+H122+I125+I126+J129+J130+K133+K134+L137+L138)/(L140+L136+L132+L128+L124+L120)</f>
        <v>#DIV/0!</v>
      </c>
      <c r="H194" s="715" t="e">
        <f>(H117+H118+I121+I122+J125+J126+K129+K130+L133+L134)/(L136+L132+L128+L124+L120)</f>
        <v>#DIV/0!</v>
      </c>
      <c r="I194" s="715" t="e">
        <f>(I117+I118+J121+J122+K125+K126+L129+L130)/(L132+L128+L124+L120)</f>
        <v>#DIV/0!</v>
      </c>
      <c r="J194" s="715" t="e">
        <f>(J117+J118+K121+K122+L125+L126)/(L128+L124+L120)</f>
        <v>#DIV/0!</v>
      </c>
      <c r="K194" s="715" t="e">
        <f>(K117+K118+L121+L122)/(L124+L120)</f>
        <v>#DIV/0!</v>
      </c>
      <c r="L194" s="715" t="e">
        <f>(L117+L118)/(L120)</f>
        <v>#DIV/0!</v>
      </c>
    </row>
  </sheetData>
  <mergeCells count="188">
    <mergeCell ref="A3:I3"/>
    <mergeCell ref="A4:I4"/>
    <mergeCell ref="A5:I5"/>
    <mergeCell ref="A7:B7"/>
    <mergeCell ref="A8:B8"/>
    <mergeCell ref="A9:B9"/>
    <mergeCell ref="A10:B10"/>
    <mergeCell ref="A11:B11"/>
    <mergeCell ref="A34:F34"/>
    <mergeCell ref="A31:B31"/>
    <mergeCell ref="A24:B24"/>
    <mergeCell ref="A12:B12"/>
    <mergeCell ref="A13:B13"/>
    <mergeCell ref="A14:B14"/>
    <mergeCell ref="A20:B20"/>
    <mergeCell ref="A19:H19"/>
    <mergeCell ref="A15:F15"/>
    <mergeCell ref="A18:N18"/>
    <mergeCell ref="A21:B21"/>
    <mergeCell ref="A22:B22"/>
    <mergeCell ref="A32:B32"/>
    <mergeCell ref="A30:B30"/>
    <mergeCell ref="A47:B47"/>
    <mergeCell ref="A48:B48"/>
    <mergeCell ref="A49:B49"/>
    <mergeCell ref="A50:B50"/>
    <mergeCell ref="A51:B51"/>
    <mergeCell ref="A52:B52"/>
    <mergeCell ref="A23:B23"/>
    <mergeCell ref="A44:I44"/>
    <mergeCell ref="A45:B45"/>
    <mergeCell ref="C45:C46"/>
    <mergeCell ref="D45:D46"/>
    <mergeCell ref="E45:E46"/>
    <mergeCell ref="F45:F46"/>
    <mergeCell ref="G45:G46"/>
    <mergeCell ref="H45:H46"/>
    <mergeCell ref="A46:B46"/>
    <mergeCell ref="A43:H43"/>
    <mergeCell ref="A25:B25"/>
    <mergeCell ref="A26:B26"/>
    <mergeCell ref="A27:B27"/>
    <mergeCell ref="A28:B28"/>
    <mergeCell ref="A35:F35"/>
    <mergeCell ref="A36:F36"/>
    <mergeCell ref="A29:B29"/>
    <mergeCell ref="A88:B88"/>
    <mergeCell ref="A89:B89"/>
    <mergeCell ref="A54:E54"/>
    <mergeCell ref="A114:M114"/>
    <mergeCell ref="A74:B74"/>
    <mergeCell ref="A75:B75"/>
    <mergeCell ref="A76:B76"/>
    <mergeCell ref="A77:B77"/>
    <mergeCell ref="A78:B78"/>
    <mergeCell ref="A79:B79"/>
    <mergeCell ref="A80:B80"/>
    <mergeCell ref="A81:B81"/>
    <mergeCell ref="A108:B108"/>
    <mergeCell ref="A72:N72"/>
    <mergeCell ref="A102:B102"/>
    <mergeCell ref="A103:B103"/>
    <mergeCell ref="A104:B104"/>
    <mergeCell ref="A105:B105"/>
    <mergeCell ref="A92:B92"/>
    <mergeCell ref="A93:B93"/>
    <mergeCell ref="A106:B106"/>
    <mergeCell ref="A107:B107"/>
    <mergeCell ref="A100:B100"/>
    <mergeCell ref="A101:B101"/>
    <mergeCell ref="A94:B94"/>
    <mergeCell ref="A95:B95"/>
    <mergeCell ref="A96:B96"/>
    <mergeCell ref="A97:B97"/>
    <mergeCell ref="A86:B86"/>
    <mergeCell ref="A87:B87"/>
    <mergeCell ref="A90:B90"/>
    <mergeCell ref="A91:B91"/>
    <mergeCell ref="A82:B82"/>
    <mergeCell ref="A83:B83"/>
    <mergeCell ref="A84:B84"/>
    <mergeCell ref="A85:B85"/>
    <mergeCell ref="A137:A140"/>
    <mergeCell ref="A141:A144"/>
    <mergeCell ref="A145:A148"/>
    <mergeCell ref="B161:I161"/>
    <mergeCell ref="B162:I162"/>
    <mergeCell ref="B159:I159"/>
    <mergeCell ref="A117:A120"/>
    <mergeCell ref="A121:A124"/>
    <mergeCell ref="A125:A128"/>
    <mergeCell ref="A129:A132"/>
    <mergeCell ref="E60:F60"/>
    <mergeCell ref="I167:J167"/>
    <mergeCell ref="B158:I158"/>
    <mergeCell ref="I168:J168"/>
    <mergeCell ref="C169:D169"/>
    <mergeCell ref="E169:F169"/>
    <mergeCell ref="G169:H169"/>
    <mergeCell ref="I169:J169"/>
    <mergeCell ref="C167:D167"/>
    <mergeCell ref="E167:F167"/>
    <mergeCell ref="G167:H167"/>
    <mergeCell ref="B160:M160"/>
    <mergeCell ref="K166:L166"/>
    <mergeCell ref="C60:D60"/>
    <mergeCell ref="B164:L164"/>
    <mergeCell ref="C166:D166"/>
    <mergeCell ref="E166:F166"/>
    <mergeCell ref="G166:H166"/>
    <mergeCell ref="A98:B98"/>
    <mergeCell ref="A99:B99"/>
    <mergeCell ref="K168:L168"/>
    <mergeCell ref="A149:A152"/>
    <mergeCell ref="A153:A156"/>
    <mergeCell ref="A133:A136"/>
    <mergeCell ref="I166:J166"/>
    <mergeCell ref="I184:J184"/>
    <mergeCell ref="K184:M184"/>
    <mergeCell ref="K167:L167"/>
    <mergeCell ref="G170:H170"/>
    <mergeCell ref="I174:J174"/>
    <mergeCell ref="B181:L181"/>
    <mergeCell ref="K173:L173"/>
    <mergeCell ref="K170:L170"/>
    <mergeCell ref="K169:L169"/>
    <mergeCell ref="G176:H176"/>
    <mergeCell ref="C174:D174"/>
    <mergeCell ref="E174:F174"/>
    <mergeCell ref="G174:H174"/>
    <mergeCell ref="E175:F175"/>
    <mergeCell ref="G175:H175"/>
    <mergeCell ref="C175:D175"/>
    <mergeCell ref="I170:J170"/>
    <mergeCell ref="C170:D170"/>
    <mergeCell ref="E170:F170"/>
    <mergeCell ref="C168:D168"/>
    <mergeCell ref="E168:F168"/>
    <mergeCell ref="G168:H168"/>
    <mergeCell ref="C185:E185"/>
    <mergeCell ref="I172:J172"/>
    <mergeCell ref="E178:F178"/>
    <mergeCell ref="G178:H178"/>
    <mergeCell ref="I178:J178"/>
    <mergeCell ref="G172:H172"/>
    <mergeCell ref="C171:D171"/>
    <mergeCell ref="E189:G189"/>
    <mergeCell ref="C186:E186"/>
    <mergeCell ref="C187:E187"/>
    <mergeCell ref="C188:E188"/>
    <mergeCell ref="K175:L175"/>
    <mergeCell ref="E171:F171"/>
    <mergeCell ref="G171:H171"/>
    <mergeCell ref="I171:J171"/>
    <mergeCell ref="K171:L171"/>
    <mergeCell ref="K172:L172"/>
    <mergeCell ref="C173:D173"/>
    <mergeCell ref="E173:F173"/>
    <mergeCell ref="G173:H173"/>
    <mergeCell ref="I173:J173"/>
    <mergeCell ref="K174:L174"/>
    <mergeCell ref="C172:D172"/>
    <mergeCell ref="E172:F172"/>
    <mergeCell ref="I175:J175"/>
    <mergeCell ref="E184:H184"/>
    <mergeCell ref="K176:L176"/>
    <mergeCell ref="C177:D177"/>
    <mergeCell ref="E177:F177"/>
    <mergeCell ref="G177:H177"/>
    <mergeCell ref="I177:J177"/>
    <mergeCell ref="B182:L182"/>
    <mergeCell ref="C178:D178"/>
    <mergeCell ref="C176:D176"/>
    <mergeCell ref="E176:F176"/>
    <mergeCell ref="K177:L177"/>
    <mergeCell ref="K178:L178"/>
    <mergeCell ref="B180:L180"/>
    <mergeCell ref="I176:J176"/>
    <mergeCell ref="C57:D57"/>
    <mergeCell ref="E57:F57"/>
    <mergeCell ref="E59:F59"/>
    <mergeCell ref="C55:D55"/>
    <mergeCell ref="E55:F55"/>
    <mergeCell ref="C56:D56"/>
    <mergeCell ref="E56:F56"/>
    <mergeCell ref="C58:D58"/>
    <mergeCell ref="E58:F58"/>
    <mergeCell ref="C59:D59"/>
  </mergeCells>
  <phoneticPr fontId="14" type="noConversion"/>
  <printOptions horizontalCentered="1"/>
  <pageMargins left="0.2" right="0.19" top="0.36" bottom="0.4" header="0.23" footer="0.22"/>
  <pageSetup paperSize="9" scale="80" orientation="landscape"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1"/>
  <dimension ref="A1:O328"/>
  <sheetViews>
    <sheetView workbookViewId="0">
      <selection sqref="A1:H1"/>
    </sheetView>
  </sheetViews>
  <sheetFormatPr baseColWidth="10" defaultColWidth="11.453125" defaultRowHeight="13.45" x14ac:dyDescent="0.25"/>
  <cols>
    <col min="1" max="1" width="17" style="14" customWidth="1"/>
    <col min="2" max="2" width="43.1796875" style="14" customWidth="1"/>
    <col min="3" max="14" width="8.7265625" style="14" customWidth="1"/>
    <col min="15" max="16384" width="11.453125" style="14"/>
  </cols>
  <sheetData>
    <row r="1" spans="1:11" ht="16.55" customHeight="1" x14ac:dyDescent="0.25">
      <c r="A1" s="15" t="s">
        <v>1409</v>
      </c>
      <c r="B1" s="15" t="str">
        <f>'D04'!B1</f>
        <v xml:space="preserve"> ………………… </v>
      </c>
    </row>
    <row r="2" spans="1:11" ht="16.55" customHeight="1" x14ac:dyDescent="0.25">
      <c r="A2" s="15" t="s">
        <v>1408</v>
      </c>
      <c r="B2" s="155">
        <f>'D04'!B2</f>
        <v>0</v>
      </c>
    </row>
    <row r="3" spans="1:11" ht="16.55" customHeight="1" x14ac:dyDescent="0.25">
      <c r="A3" s="15" t="s">
        <v>1508</v>
      </c>
      <c r="B3" s="155" t="s">
        <v>1507</v>
      </c>
    </row>
    <row r="4" spans="1:11" ht="51.75" customHeight="1" x14ac:dyDescent="0.25">
      <c r="A4" s="1305" t="s">
        <v>1590</v>
      </c>
      <c r="B4" s="1256"/>
      <c r="C4" s="1256"/>
      <c r="D4" s="1256"/>
      <c r="E4" s="1256"/>
      <c r="F4" s="1256"/>
      <c r="G4" s="1256"/>
      <c r="H4" s="1256"/>
      <c r="I4" s="1256"/>
    </row>
    <row r="5" spans="1:11" ht="10.5" customHeight="1" x14ac:dyDescent="0.25"/>
    <row r="6" spans="1:11" ht="29.95" customHeight="1" x14ac:dyDescent="0.25">
      <c r="A6" s="1194" t="s">
        <v>320</v>
      </c>
      <c r="B6" s="1194"/>
      <c r="C6" s="1194"/>
      <c r="D6" s="1194"/>
      <c r="E6" s="1194"/>
      <c r="F6" s="1194"/>
      <c r="G6" s="1194"/>
      <c r="H6" s="1194"/>
      <c r="I6" s="1194"/>
      <c r="J6" s="49"/>
      <c r="K6" s="49"/>
    </row>
    <row r="7" spans="1:11" ht="16.55" customHeight="1" x14ac:dyDescent="0.25">
      <c r="A7" s="14" t="s">
        <v>698</v>
      </c>
      <c r="H7" s="14" t="s">
        <v>1628</v>
      </c>
    </row>
    <row r="8" spans="1:11" ht="16.55" customHeight="1" x14ac:dyDescent="0.25">
      <c r="A8" s="1296" t="s">
        <v>725</v>
      </c>
      <c r="B8" s="1297"/>
      <c r="C8" s="103" t="s">
        <v>894</v>
      </c>
      <c r="D8" s="47">
        <f>E8-1</f>
        <v>-4</v>
      </c>
      <c r="E8" s="47">
        <f>F8-1</f>
        <v>-3</v>
      </c>
      <c r="F8" s="47">
        <f>G8-1</f>
        <v>-2</v>
      </c>
      <c r="G8" s="47">
        <f>H8-1</f>
        <v>-1</v>
      </c>
      <c r="H8" s="47">
        <f>B2</f>
        <v>0</v>
      </c>
      <c r="I8" s="103" t="s">
        <v>856</v>
      </c>
    </row>
    <row r="9" spans="1:11" ht="16.55" customHeight="1" x14ac:dyDescent="0.25">
      <c r="A9" s="1298" t="s">
        <v>726</v>
      </c>
      <c r="B9" s="1299"/>
      <c r="C9" s="51" t="s">
        <v>642</v>
      </c>
      <c r="D9" s="282"/>
      <c r="E9" s="700">
        <f>D14</f>
        <v>0</v>
      </c>
      <c r="F9" s="700">
        <f>E14</f>
        <v>0</v>
      </c>
      <c r="G9" s="700">
        <f>F14</f>
        <v>0</v>
      </c>
      <c r="H9" s="700">
        <f>G14</f>
        <v>0</v>
      </c>
      <c r="I9" s="259" t="s">
        <v>642</v>
      </c>
    </row>
    <row r="10" spans="1:11" ht="16.55" customHeight="1" x14ac:dyDescent="0.25">
      <c r="A10" s="1300" t="s">
        <v>727</v>
      </c>
      <c r="B10" s="1301"/>
      <c r="C10" s="52" t="s">
        <v>642</v>
      </c>
      <c r="D10" s="291"/>
      <c r="E10" s="291"/>
      <c r="F10" s="291"/>
      <c r="G10" s="291"/>
      <c r="H10" s="257" t="s">
        <v>642</v>
      </c>
      <c r="I10" s="257" t="s">
        <v>642</v>
      </c>
    </row>
    <row r="11" spans="1:11" ht="16.55" customHeight="1" x14ac:dyDescent="0.25">
      <c r="A11" s="1300" t="s">
        <v>728</v>
      </c>
      <c r="B11" s="1301"/>
      <c r="C11" s="52"/>
      <c r="D11" s="291"/>
      <c r="E11" s="291"/>
      <c r="F11" s="291"/>
      <c r="G11" s="291"/>
      <c r="H11" s="257"/>
      <c r="I11" s="264">
        <f>SUM(C11:H11)</f>
        <v>0</v>
      </c>
    </row>
    <row r="12" spans="1:11" ht="16.55" customHeight="1" x14ac:dyDescent="0.25">
      <c r="A12" s="1300" t="s">
        <v>688</v>
      </c>
      <c r="B12" s="1301"/>
      <c r="C12" s="52"/>
      <c r="D12" s="291"/>
      <c r="E12" s="291"/>
      <c r="F12" s="291"/>
      <c r="G12" s="291"/>
      <c r="H12" s="257"/>
      <c r="I12" s="264">
        <f>SUM(C12:H12)</f>
        <v>0</v>
      </c>
    </row>
    <row r="13" spans="1:11" ht="16.55" customHeight="1" x14ac:dyDescent="0.25">
      <c r="A13" s="1300" t="s">
        <v>689</v>
      </c>
      <c r="B13" s="1301"/>
      <c r="C13" s="52"/>
      <c r="D13" s="291"/>
      <c r="E13" s="291"/>
      <c r="F13" s="291"/>
      <c r="G13" s="291"/>
      <c r="H13" s="257"/>
      <c r="I13" s="264">
        <f>SUM(C13:H13)</f>
        <v>0</v>
      </c>
    </row>
    <row r="14" spans="1:11" ht="16.55" customHeight="1" x14ac:dyDescent="0.25">
      <c r="A14" s="1302" t="s">
        <v>729</v>
      </c>
      <c r="B14" s="1303"/>
      <c r="C14" s="18" t="s">
        <v>642</v>
      </c>
      <c r="D14" s="287"/>
      <c r="E14" s="287"/>
      <c r="F14" s="287"/>
      <c r="G14" s="287"/>
      <c r="H14" s="260"/>
      <c r="I14" s="260" t="s">
        <v>642</v>
      </c>
    </row>
    <row r="15" spans="1:11" ht="16.55" customHeight="1" x14ac:dyDescent="0.25">
      <c r="A15" s="1296" t="s">
        <v>730</v>
      </c>
      <c r="B15" s="1297"/>
      <c r="C15" s="24" t="s">
        <v>642</v>
      </c>
      <c r="D15" s="245">
        <f>D9+D10+D11+D12-D13-D14</f>
        <v>0</v>
      </c>
      <c r="E15" s="245">
        <f>E9+E10+E11+E12-E13-E14</f>
        <v>0</v>
      </c>
      <c r="F15" s="245">
        <f>F9+F10+F11+F12-F13-F14</f>
        <v>0</v>
      </c>
      <c r="G15" s="245">
        <f>G9+G10+G11+G12-G13-G14</f>
        <v>0</v>
      </c>
      <c r="H15" s="245">
        <f>H9+H11+H12-H13-H14</f>
        <v>0</v>
      </c>
      <c r="I15" s="254" t="s">
        <v>642</v>
      </c>
    </row>
    <row r="16" spans="1:11" ht="8.1999999999999993" customHeight="1" x14ac:dyDescent="0.25"/>
    <row r="17" spans="1:14" ht="14.1" customHeight="1" x14ac:dyDescent="0.25">
      <c r="A17" s="67" t="s">
        <v>319</v>
      </c>
      <c r="B17" s="67"/>
    </row>
    <row r="18" spans="1:14" ht="8.1999999999999993" customHeight="1" x14ac:dyDescent="0.25">
      <c r="A18" s="49"/>
      <c r="B18" s="49"/>
    </row>
    <row r="19" spans="1:14" ht="29.95" customHeight="1" x14ac:dyDescent="0.25">
      <c r="A19" s="1194" t="s">
        <v>321</v>
      </c>
      <c r="B19" s="1194"/>
      <c r="C19" s="1194"/>
      <c r="D19" s="1194"/>
      <c r="E19" s="1194"/>
      <c r="F19" s="1194"/>
      <c r="G19" s="1194"/>
      <c r="H19" s="1194"/>
      <c r="I19" s="1194"/>
      <c r="J19" s="1194"/>
      <c r="K19" s="1194"/>
      <c r="L19" s="1194"/>
      <c r="M19" s="1194"/>
      <c r="N19" s="1194"/>
    </row>
    <row r="20" spans="1:14" ht="9" customHeight="1" x14ac:dyDescent="0.25">
      <c r="A20" s="13"/>
      <c r="B20" s="13"/>
    </row>
    <row r="21" spans="1:14" ht="16.55" customHeight="1" x14ac:dyDescent="0.25">
      <c r="A21" s="1304" t="s">
        <v>673</v>
      </c>
      <c r="B21" s="1304"/>
      <c r="C21" s="1304"/>
      <c r="D21" s="1304"/>
      <c r="E21" s="1304"/>
      <c r="F21" s="1304"/>
      <c r="G21" s="1304"/>
      <c r="H21" s="1304"/>
      <c r="I21" s="1304"/>
      <c r="J21" s="1304"/>
      <c r="K21" s="1304"/>
      <c r="L21" s="1304"/>
      <c r="M21" s="1304"/>
      <c r="N21" s="1304"/>
    </row>
    <row r="22" spans="1:14" ht="16.55" customHeight="1" x14ac:dyDescent="0.25">
      <c r="A22" s="1296" t="s">
        <v>908</v>
      </c>
      <c r="B22" s="1297"/>
      <c r="C22" s="107" t="s">
        <v>894</v>
      </c>
      <c r="D22" s="12">
        <f t="shared" ref="D22:K22" si="0">E22-1</f>
        <v>-9</v>
      </c>
      <c r="E22" s="12">
        <f t="shared" si="0"/>
        <v>-8</v>
      </c>
      <c r="F22" s="12">
        <f t="shared" si="0"/>
        <v>-7</v>
      </c>
      <c r="G22" s="12">
        <f t="shared" si="0"/>
        <v>-6</v>
      </c>
      <c r="H22" s="12">
        <f t="shared" si="0"/>
        <v>-5</v>
      </c>
      <c r="I22" s="12">
        <f t="shared" si="0"/>
        <v>-4</v>
      </c>
      <c r="J22" s="12">
        <f t="shared" si="0"/>
        <v>-3</v>
      </c>
      <c r="K22" s="12">
        <f t="shared" si="0"/>
        <v>-2</v>
      </c>
      <c r="L22" s="12">
        <f>M22-1</f>
        <v>-1</v>
      </c>
      <c r="M22" s="12">
        <f>B2</f>
        <v>0</v>
      </c>
      <c r="N22" s="107" t="s">
        <v>693</v>
      </c>
    </row>
    <row r="23" spans="1:14" ht="16.55" customHeight="1" x14ac:dyDescent="0.25">
      <c r="A23" s="1298" t="s">
        <v>617</v>
      </c>
      <c r="B23" s="1299"/>
      <c r="C23" s="701">
        <f>C24</f>
        <v>0</v>
      </c>
      <c r="D23" s="290"/>
      <c r="E23" s="290"/>
      <c r="F23" s="290"/>
      <c r="G23" s="290"/>
      <c r="H23" s="290"/>
      <c r="I23" s="257"/>
      <c r="J23" s="291"/>
      <c r="K23" s="291"/>
      <c r="L23" s="291"/>
      <c r="M23" s="291" t="s">
        <v>618</v>
      </c>
      <c r="N23" s="291" t="s">
        <v>618</v>
      </c>
    </row>
    <row r="24" spans="1:14" ht="16.55" customHeight="1" x14ac:dyDescent="0.25">
      <c r="A24" s="1300" t="s">
        <v>619</v>
      </c>
      <c r="B24" s="1301"/>
      <c r="C24" s="290"/>
      <c r="D24" s="290"/>
      <c r="E24" s="290"/>
      <c r="F24" s="290"/>
      <c r="G24" s="290"/>
      <c r="H24" s="290"/>
      <c r="I24" s="257"/>
      <c r="J24" s="291"/>
      <c r="K24" s="291"/>
      <c r="L24" s="291"/>
      <c r="M24" s="291" t="s">
        <v>618</v>
      </c>
      <c r="N24" s="466">
        <f>SUM(C24:L24)</f>
        <v>0</v>
      </c>
    </row>
    <row r="25" spans="1:14" ht="16.55" customHeight="1" x14ac:dyDescent="0.25">
      <c r="A25" s="1300" t="s">
        <v>620</v>
      </c>
      <c r="B25" s="1301"/>
      <c r="C25" s="290"/>
      <c r="D25" s="290"/>
      <c r="E25" s="290"/>
      <c r="F25" s="290"/>
      <c r="G25" s="290"/>
      <c r="H25" s="290"/>
      <c r="I25" s="257"/>
      <c r="J25" s="291"/>
      <c r="K25" s="291"/>
      <c r="L25" s="291"/>
      <c r="M25" s="291"/>
      <c r="N25" s="466">
        <f>SUM(C25:M25)</f>
        <v>0</v>
      </c>
    </row>
    <row r="26" spans="1:14" ht="16.55" customHeight="1" x14ac:dyDescent="0.25">
      <c r="A26" s="1302" t="s">
        <v>694</v>
      </c>
      <c r="B26" s="1303"/>
      <c r="C26" s="699">
        <f>C37-C38+C24-C25+C30+C31-C32+C33-C34-C35+C36</f>
        <v>0</v>
      </c>
      <c r="D26" s="699">
        <f>D37-D38+D24-D25+D30+D31-D32+D33-D34-D35+D36</f>
        <v>0</v>
      </c>
      <c r="E26" s="699">
        <f t="shared" ref="E26:L26" si="1">E37-E38+E24-E25+E30+E31-E32+E33-E34-E35+E36</f>
        <v>0</v>
      </c>
      <c r="F26" s="699">
        <f t="shared" si="1"/>
        <v>0</v>
      </c>
      <c r="G26" s="699">
        <f t="shared" si="1"/>
        <v>0</v>
      </c>
      <c r="H26" s="699">
        <f t="shared" si="1"/>
        <v>0</v>
      </c>
      <c r="I26" s="699" t="e">
        <f t="shared" si="1"/>
        <v>#DIV/0!</v>
      </c>
      <c r="J26" s="699" t="e">
        <f t="shared" si="1"/>
        <v>#DIV/0!</v>
      </c>
      <c r="K26" s="699" t="e">
        <f t="shared" si="1"/>
        <v>#DIV/0!</v>
      </c>
      <c r="L26" s="699" t="e">
        <f t="shared" si="1"/>
        <v>#DIV/0!</v>
      </c>
      <c r="M26" s="699" t="e">
        <f>-M25+M30+M36</f>
        <v>#DIV/0!</v>
      </c>
      <c r="N26" s="466" t="e">
        <f>SUM(C26:M26)</f>
        <v>#DIV/0!</v>
      </c>
    </row>
    <row r="27" spans="1:14" ht="16.55" customHeight="1" x14ac:dyDescent="0.25">
      <c r="A27" s="1296" t="s">
        <v>622</v>
      </c>
      <c r="B27" s="1297"/>
      <c r="C27" s="292" t="s">
        <v>618</v>
      </c>
      <c r="D27" s="265">
        <f>D23-D24+D25+D26</f>
        <v>0</v>
      </c>
      <c r="E27" s="265">
        <f t="shared" ref="E27:L27" si="2">E23-E24+E25+E26</f>
        <v>0</v>
      </c>
      <c r="F27" s="265">
        <f t="shared" si="2"/>
        <v>0</v>
      </c>
      <c r="G27" s="265">
        <f t="shared" si="2"/>
        <v>0</v>
      </c>
      <c r="H27" s="265">
        <f t="shared" si="2"/>
        <v>0</v>
      </c>
      <c r="I27" s="265" t="e">
        <f t="shared" si="2"/>
        <v>#DIV/0!</v>
      </c>
      <c r="J27" s="265" t="e">
        <f t="shared" si="2"/>
        <v>#DIV/0!</v>
      </c>
      <c r="K27" s="265" t="e">
        <f t="shared" si="2"/>
        <v>#DIV/0!</v>
      </c>
      <c r="L27" s="265" t="e">
        <f t="shared" si="2"/>
        <v>#DIV/0!</v>
      </c>
      <c r="M27" s="265" t="e">
        <f>M25+M26</f>
        <v>#DIV/0!</v>
      </c>
      <c r="N27" s="254" t="s">
        <v>618</v>
      </c>
    </row>
    <row r="28" spans="1:14" ht="16.55" customHeight="1" x14ac:dyDescent="0.25">
      <c r="A28" s="1298" t="s">
        <v>623</v>
      </c>
      <c r="B28" s="1299"/>
      <c r="C28" s="290"/>
      <c r="D28" s="290"/>
      <c r="E28" s="290"/>
      <c r="F28" s="290"/>
      <c r="G28" s="290"/>
      <c r="H28" s="290"/>
      <c r="I28" s="257"/>
      <c r="J28" s="291"/>
      <c r="K28" s="291"/>
      <c r="L28" s="291"/>
      <c r="M28" s="291"/>
      <c r="N28" s="291"/>
    </row>
    <row r="29" spans="1:14" ht="16.55" customHeight="1" x14ac:dyDescent="0.25">
      <c r="A29" s="1300" t="s">
        <v>624</v>
      </c>
      <c r="B29" s="1301"/>
      <c r="C29" s="290" t="s">
        <v>618</v>
      </c>
      <c r="D29" s="290"/>
      <c r="E29" s="290"/>
      <c r="F29" s="290"/>
      <c r="G29" s="290"/>
      <c r="H29" s="290"/>
      <c r="I29" s="257"/>
      <c r="J29" s="291"/>
      <c r="K29" s="291"/>
      <c r="L29" s="291"/>
      <c r="M29" s="291" t="s">
        <v>618</v>
      </c>
      <c r="N29" s="291" t="s">
        <v>618</v>
      </c>
    </row>
    <row r="30" spans="1:14" ht="16.55" customHeight="1" x14ac:dyDescent="0.25">
      <c r="A30" s="1300" t="s">
        <v>625</v>
      </c>
      <c r="B30" s="1301"/>
      <c r="C30" s="290"/>
      <c r="D30" s="290"/>
      <c r="E30" s="290"/>
      <c r="F30" s="290"/>
      <c r="G30" s="290"/>
      <c r="H30" s="290"/>
      <c r="I30" s="257"/>
      <c r="J30" s="291"/>
      <c r="K30" s="291"/>
      <c r="L30" s="291"/>
      <c r="M30" s="291"/>
      <c r="N30" s="264">
        <f>SUM(C30:M30)</f>
        <v>0</v>
      </c>
    </row>
    <row r="31" spans="1:14" ht="16.55" customHeight="1" x14ac:dyDescent="0.25">
      <c r="A31" s="1300" t="s">
        <v>731</v>
      </c>
      <c r="B31" s="1301"/>
      <c r="C31" s="290"/>
      <c r="D31" s="290"/>
      <c r="E31" s="290"/>
      <c r="F31" s="290"/>
      <c r="G31" s="290"/>
      <c r="H31" s="290"/>
      <c r="I31" s="257"/>
      <c r="J31" s="291"/>
      <c r="K31" s="291"/>
      <c r="L31" s="291"/>
      <c r="M31" s="291" t="s">
        <v>618</v>
      </c>
      <c r="N31" s="264">
        <f>SUM(C31:L31)</f>
        <v>0</v>
      </c>
    </row>
    <row r="32" spans="1:14" ht="16.55" customHeight="1" x14ac:dyDescent="0.25">
      <c r="A32" s="1300" t="s">
        <v>732</v>
      </c>
      <c r="B32" s="1301"/>
      <c r="C32" s="290"/>
      <c r="D32" s="290"/>
      <c r="E32" s="290"/>
      <c r="F32" s="290"/>
      <c r="G32" s="290"/>
      <c r="H32" s="290"/>
      <c r="I32" s="257"/>
      <c r="J32" s="291"/>
      <c r="K32" s="291"/>
      <c r="L32" s="291"/>
      <c r="M32" s="291" t="s">
        <v>618</v>
      </c>
      <c r="N32" s="264">
        <f>SUM(C32:L32)</f>
        <v>0</v>
      </c>
    </row>
    <row r="33" spans="1:14" ht="16.55" customHeight="1" x14ac:dyDescent="0.25">
      <c r="A33" s="1300" t="s">
        <v>733</v>
      </c>
      <c r="B33" s="1301"/>
      <c r="C33" s="290"/>
      <c r="D33" s="290"/>
      <c r="E33" s="290"/>
      <c r="F33" s="290"/>
      <c r="G33" s="290"/>
      <c r="H33" s="290"/>
      <c r="I33" s="257"/>
      <c r="J33" s="291"/>
      <c r="K33" s="291"/>
      <c r="L33" s="291"/>
      <c r="M33" s="291" t="s">
        <v>618</v>
      </c>
      <c r="N33" s="264">
        <f>SUM(C33:L33)</f>
        <v>0</v>
      </c>
    </row>
    <row r="34" spans="1:14" ht="16.55" customHeight="1" x14ac:dyDescent="0.25">
      <c r="A34" s="1300" t="s">
        <v>734</v>
      </c>
      <c r="B34" s="1301"/>
      <c r="C34" s="290"/>
      <c r="D34" s="290"/>
      <c r="E34" s="290"/>
      <c r="F34" s="290"/>
      <c r="G34" s="290"/>
      <c r="H34" s="290"/>
      <c r="I34" s="257"/>
      <c r="J34" s="291"/>
      <c r="K34" s="291"/>
      <c r="L34" s="291"/>
      <c r="M34" s="291" t="s">
        <v>618</v>
      </c>
      <c r="N34" s="264">
        <f>SUM(C34:L34)</f>
        <v>0</v>
      </c>
    </row>
    <row r="35" spans="1:14" ht="16.55" customHeight="1" x14ac:dyDescent="0.25">
      <c r="A35" s="1300" t="s">
        <v>628</v>
      </c>
      <c r="B35" s="1301"/>
      <c r="C35" s="290"/>
      <c r="D35" s="290"/>
      <c r="E35" s="290"/>
      <c r="F35" s="290"/>
      <c r="G35" s="290"/>
      <c r="H35" s="290"/>
      <c r="I35" s="257"/>
      <c r="J35" s="291"/>
      <c r="K35" s="291"/>
      <c r="L35" s="291"/>
      <c r="M35" s="291" t="s">
        <v>618</v>
      </c>
      <c r="N35" s="264">
        <f>SUM(C35:L35)</f>
        <v>0</v>
      </c>
    </row>
    <row r="36" spans="1:14" ht="16.55" customHeight="1" x14ac:dyDescent="0.25">
      <c r="A36" s="1302" t="s">
        <v>629</v>
      </c>
      <c r="B36" s="1303"/>
      <c r="C36" s="292"/>
      <c r="D36" s="292"/>
      <c r="E36" s="292"/>
      <c r="F36" s="292"/>
      <c r="G36" s="292"/>
      <c r="H36" s="292"/>
      <c r="I36" s="704" t="e">
        <f>E100</f>
        <v>#DIV/0!</v>
      </c>
      <c r="J36" s="705" t="e">
        <f>E99</f>
        <v>#DIV/0!</v>
      </c>
      <c r="K36" s="705" t="e">
        <f>E98</f>
        <v>#DIV/0!</v>
      </c>
      <c r="L36" s="705" t="e">
        <f>E97</f>
        <v>#DIV/0!</v>
      </c>
      <c r="M36" s="705" t="e">
        <f>E96</f>
        <v>#DIV/0!</v>
      </c>
      <c r="N36" s="265" t="e">
        <f>SUM(C36:M36)</f>
        <v>#DIV/0!</v>
      </c>
    </row>
    <row r="37" spans="1:14" s="698" customFormat="1" ht="18.95" hidden="1" customHeight="1" x14ac:dyDescent="0.25">
      <c r="A37" s="1263" t="s">
        <v>200</v>
      </c>
      <c r="B37" s="1263"/>
      <c r="C37" s="697"/>
      <c r="D37" s="697"/>
      <c r="E37" s="697"/>
      <c r="F37" s="697"/>
      <c r="G37" s="697"/>
      <c r="H37" s="697"/>
      <c r="I37" s="697"/>
      <c r="J37" s="697"/>
      <c r="K37" s="697"/>
      <c r="L37" s="697"/>
      <c r="M37" s="654" t="s">
        <v>618</v>
      </c>
      <c r="N37" s="697"/>
    </row>
    <row r="38" spans="1:14" s="698" customFormat="1" ht="24.75" hidden="1" customHeight="1" x14ac:dyDescent="0.25">
      <c r="A38" s="1263" t="s">
        <v>201</v>
      </c>
      <c r="B38" s="1263"/>
      <c r="C38" s="697"/>
      <c r="D38" s="697"/>
      <c r="E38" s="697"/>
      <c r="F38" s="697"/>
      <c r="G38" s="697"/>
      <c r="H38" s="697"/>
      <c r="I38" s="697"/>
      <c r="J38" s="697"/>
      <c r="K38" s="697"/>
      <c r="L38" s="697"/>
      <c r="M38" s="258" t="s">
        <v>618</v>
      </c>
      <c r="N38" s="697"/>
    </row>
    <row r="39" spans="1:14" ht="10.5" customHeight="1" x14ac:dyDescent="0.25">
      <c r="A39" s="84"/>
      <c r="B39" s="84"/>
      <c r="C39" s="84"/>
      <c r="D39" s="84"/>
      <c r="E39" s="84"/>
      <c r="F39" s="84"/>
      <c r="G39" s="84"/>
      <c r="H39" s="84"/>
      <c r="I39" s="84"/>
      <c r="J39" s="84"/>
      <c r="K39" s="84"/>
      <c r="L39" s="84"/>
      <c r="M39" s="84"/>
      <c r="N39" s="84"/>
    </row>
    <row r="40" spans="1:14" ht="14.1" customHeight="1" x14ac:dyDescent="0.25">
      <c r="A40" s="1192" t="s">
        <v>695</v>
      </c>
      <c r="B40" s="1192"/>
      <c r="C40" s="1192"/>
      <c r="D40" s="1192"/>
      <c r="E40" s="1192"/>
      <c r="F40" s="1192"/>
      <c r="G40" s="1192"/>
      <c r="H40" s="1192"/>
      <c r="I40" s="1192"/>
    </row>
    <row r="41" spans="1:14" ht="14.1" customHeight="1" x14ac:dyDescent="0.25">
      <c r="A41" s="1192" t="s">
        <v>735</v>
      </c>
      <c r="B41" s="1192"/>
      <c r="C41" s="1192"/>
      <c r="D41" s="1192"/>
      <c r="E41" s="1192"/>
      <c r="F41" s="1192"/>
      <c r="G41" s="1192"/>
      <c r="H41" s="1192"/>
      <c r="I41" s="1192"/>
    </row>
    <row r="42" spans="1:14" ht="14.1" customHeight="1" x14ac:dyDescent="0.25">
      <c r="A42" s="1192" t="s">
        <v>631</v>
      </c>
      <c r="B42" s="1192"/>
      <c r="C42" s="1192"/>
      <c r="D42" s="1192"/>
      <c r="E42" s="1192"/>
      <c r="F42" s="1192"/>
      <c r="G42" s="1192"/>
      <c r="H42" s="1192"/>
      <c r="I42" s="1192"/>
    </row>
    <row r="43" spans="1:14" ht="16.55" customHeight="1" x14ac:dyDescent="0.25">
      <c r="A43" s="144"/>
    </row>
    <row r="44" spans="1:14" ht="16.55" customHeight="1" x14ac:dyDescent="0.25"/>
    <row r="45" spans="1:14" ht="16.55" customHeight="1" x14ac:dyDescent="0.25">
      <c r="A45" s="1304" t="s">
        <v>672</v>
      </c>
      <c r="B45" s="1304"/>
      <c r="C45" s="1304"/>
      <c r="D45" s="1304"/>
      <c r="E45" s="1304"/>
      <c r="F45" s="1304"/>
      <c r="G45" s="1304"/>
      <c r="H45" s="1304"/>
      <c r="I45" s="1304"/>
      <c r="J45" s="1304"/>
      <c r="K45" s="1304"/>
      <c r="L45" s="1304"/>
      <c r="M45" s="1304"/>
      <c r="N45" s="1304"/>
    </row>
    <row r="46" spans="1:14" ht="16.55" customHeight="1" x14ac:dyDescent="0.25">
      <c r="A46" s="1296" t="s">
        <v>908</v>
      </c>
      <c r="B46" s="1297"/>
      <c r="C46" s="107" t="s">
        <v>894</v>
      </c>
      <c r="D46" s="12">
        <f t="shared" ref="D46:K46" si="3">E46-1</f>
        <v>-9</v>
      </c>
      <c r="E46" s="12">
        <f t="shared" si="3"/>
        <v>-8</v>
      </c>
      <c r="F46" s="12">
        <f t="shared" si="3"/>
        <v>-7</v>
      </c>
      <c r="G46" s="12">
        <f t="shared" si="3"/>
        <v>-6</v>
      </c>
      <c r="H46" s="12">
        <f t="shared" si="3"/>
        <v>-5</v>
      </c>
      <c r="I46" s="12">
        <f t="shared" si="3"/>
        <v>-4</v>
      </c>
      <c r="J46" s="12">
        <f t="shared" si="3"/>
        <v>-3</v>
      </c>
      <c r="K46" s="12">
        <f t="shared" si="3"/>
        <v>-2</v>
      </c>
      <c r="L46" s="12">
        <f>M46-1</f>
        <v>-1</v>
      </c>
      <c r="M46" s="12">
        <f>B2</f>
        <v>0</v>
      </c>
      <c r="N46" s="107" t="s">
        <v>693</v>
      </c>
    </row>
    <row r="47" spans="1:14" ht="18.95" customHeight="1" x14ac:dyDescent="0.25">
      <c r="A47" s="1298" t="s">
        <v>617</v>
      </c>
      <c r="B47" s="1299"/>
      <c r="C47" s="701">
        <f>C48</f>
        <v>0</v>
      </c>
      <c r="D47" s="290"/>
      <c r="E47" s="290"/>
      <c r="F47" s="290"/>
      <c r="G47" s="290"/>
      <c r="H47" s="290"/>
      <c r="I47" s="257"/>
      <c r="J47" s="291"/>
      <c r="K47" s="291"/>
      <c r="L47" s="291"/>
      <c r="M47" s="291" t="s">
        <v>618</v>
      </c>
      <c r="N47" s="291" t="s">
        <v>618</v>
      </c>
    </row>
    <row r="48" spans="1:14" ht="18.95" customHeight="1" x14ac:dyDescent="0.25">
      <c r="A48" s="1300" t="s">
        <v>619</v>
      </c>
      <c r="B48" s="1301"/>
      <c r="C48" s="290"/>
      <c r="D48" s="290"/>
      <c r="E48" s="290"/>
      <c r="F48" s="290"/>
      <c r="G48" s="290"/>
      <c r="H48" s="290"/>
      <c r="I48" s="257"/>
      <c r="J48" s="291"/>
      <c r="K48" s="291"/>
      <c r="L48" s="291"/>
      <c r="M48" s="291" t="s">
        <v>618</v>
      </c>
      <c r="N48" s="466">
        <f>SUM(C48:L48)</f>
        <v>0</v>
      </c>
    </row>
    <row r="49" spans="1:14" ht="18.95" customHeight="1" x14ac:dyDescent="0.25">
      <c r="A49" s="1300" t="s">
        <v>620</v>
      </c>
      <c r="B49" s="1301"/>
      <c r="C49" s="290"/>
      <c r="D49" s="290"/>
      <c r="E49" s="290"/>
      <c r="F49" s="290"/>
      <c r="G49" s="290"/>
      <c r="H49" s="290"/>
      <c r="I49" s="257"/>
      <c r="J49" s="291"/>
      <c r="K49" s="291"/>
      <c r="L49" s="291"/>
      <c r="M49" s="291"/>
      <c r="N49" s="466">
        <f>SUM(C49:M49)</f>
        <v>0</v>
      </c>
    </row>
    <row r="50" spans="1:14" ht="18.95" customHeight="1" x14ac:dyDescent="0.25">
      <c r="A50" s="1302" t="s">
        <v>694</v>
      </c>
      <c r="B50" s="1303"/>
      <c r="C50" s="699">
        <f t="shared" ref="C50:L50" si="4">C61-C62+C48-C49+C54+C55-C56+C57-C58-C59+C60</f>
        <v>0</v>
      </c>
      <c r="D50" s="699">
        <f t="shared" si="4"/>
        <v>0</v>
      </c>
      <c r="E50" s="699">
        <f t="shared" si="4"/>
        <v>0</v>
      </c>
      <c r="F50" s="699">
        <f t="shared" si="4"/>
        <v>0</v>
      </c>
      <c r="G50" s="699">
        <f t="shared" si="4"/>
        <v>0</v>
      </c>
      <c r="H50" s="699">
        <f t="shared" si="4"/>
        <v>0</v>
      </c>
      <c r="I50" s="699" t="e">
        <f t="shared" si="4"/>
        <v>#DIV/0!</v>
      </c>
      <c r="J50" s="699" t="e">
        <f t="shared" si="4"/>
        <v>#DIV/0!</v>
      </c>
      <c r="K50" s="699" t="e">
        <f t="shared" si="4"/>
        <v>#DIV/0!</v>
      </c>
      <c r="L50" s="699" t="e">
        <f t="shared" si="4"/>
        <v>#DIV/0!</v>
      </c>
      <c r="M50" s="699" t="e">
        <f>-M49+M54+M60</f>
        <v>#DIV/0!</v>
      </c>
      <c r="N50" s="466" t="e">
        <f>SUM(C50:M50)</f>
        <v>#DIV/0!</v>
      </c>
    </row>
    <row r="51" spans="1:14" ht="18.95" customHeight="1" x14ac:dyDescent="0.25">
      <c r="A51" s="1296" t="s">
        <v>622</v>
      </c>
      <c r="B51" s="1297"/>
      <c r="C51" s="292" t="s">
        <v>618</v>
      </c>
      <c r="D51" s="265">
        <f t="shared" ref="D51:L51" si="5">D47-D48+D49+D50</f>
        <v>0</v>
      </c>
      <c r="E51" s="265">
        <f t="shared" si="5"/>
        <v>0</v>
      </c>
      <c r="F51" s="265">
        <f t="shared" si="5"/>
        <v>0</v>
      </c>
      <c r="G51" s="265">
        <f t="shared" si="5"/>
        <v>0</v>
      </c>
      <c r="H51" s="265">
        <f t="shared" si="5"/>
        <v>0</v>
      </c>
      <c r="I51" s="265" t="e">
        <f t="shared" si="5"/>
        <v>#DIV/0!</v>
      </c>
      <c r="J51" s="265" t="e">
        <f t="shared" si="5"/>
        <v>#DIV/0!</v>
      </c>
      <c r="K51" s="265" t="e">
        <f t="shared" si="5"/>
        <v>#DIV/0!</v>
      </c>
      <c r="L51" s="265" t="e">
        <f t="shared" si="5"/>
        <v>#DIV/0!</v>
      </c>
      <c r="M51" s="265" t="e">
        <f>M49+M50</f>
        <v>#DIV/0!</v>
      </c>
      <c r="N51" s="254" t="s">
        <v>618</v>
      </c>
    </row>
    <row r="52" spans="1:14" ht="18.95" customHeight="1" x14ac:dyDescent="0.25">
      <c r="A52" s="1298" t="s">
        <v>623</v>
      </c>
      <c r="B52" s="1299"/>
      <c r="C52" s="290"/>
      <c r="D52" s="290"/>
      <c r="E52" s="290"/>
      <c r="F52" s="290"/>
      <c r="G52" s="290"/>
      <c r="H52" s="290"/>
      <c r="I52" s="257"/>
      <c r="J52" s="291"/>
      <c r="K52" s="291"/>
      <c r="L52" s="291"/>
      <c r="M52" s="291"/>
      <c r="N52" s="291"/>
    </row>
    <row r="53" spans="1:14" ht="18.95" customHeight="1" x14ac:dyDescent="0.25">
      <c r="A53" s="1300" t="s">
        <v>624</v>
      </c>
      <c r="B53" s="1301"/>
      <c r="C53" s="290" t="s">
        <v>618</v>
      </c>
      <c r="D53" s="290"/>
      <c r="E53" s="290"/>
      <c r="F53" s="290"/>
      <c r="G53" s="290"/>
      <c r="H53" s="290"/>
      <c r="I53" s="257"/>
      <c r="J53" s="291"/>
      <c r="K53" s="291"/>
      <c r="L53" s="291"/>
      <c r="M53" s="291" t="s">
        <v>618</v>
      </c>
      <c r="N53" s="291" t="s">
        <v>618</v>
      </c>
    </row>
    <row r="54" spans="1:14" ht="18.95" customHeight="1" x14ac:dyDescent="0.25">
      <c r="A54" s="1300" t="s">
        <v>625</v>
      </c>
      <c r="B54" s="1301"/>
      <c r="C54" s="290"/>
      <c r="D54" s="290"/>
      <c r="E54" s="290"/>
      <c r="F54" s="290"/>
      <c r="G54" s="290"/>
      <c r="H54" s="290"/>
      <c r="I54" s="257"/>
      <c r="J54" s="291"/>
      <c r="K54" s="291"/>
      <c r="L54" s="291"/>
      <c r="M54" s="291"/>
      <c r="N54" s="264">
        <f>SUM(C54:M54)</f>
        <v>0</v>
      </c>
    </row>
    <row r="55" spans="1:14" ht="18.95" customHeight="1" x14ac:dyDescent="0.25">
      <c r="A55" s="1300" t="s">
        <v>731</v>
      </c>
      <c r="B55" s="1301"/>
      <c r="C55" s="290"/>
      <c r="D55" s="290"/>
      <c r="E55" s="290"/>
      <c r="F55" s="290"/>
      <c r="G55" s="290"/>
      <c r="H55" s="290"/>
      <c r="I55" s="257"/>
      <c r="J55" s="291"/>
      <c r="K55" s="291"/>
      <c r="L55" s="291"/>
      <c r="M55" s="291" t="s">
        <v>618</v>
      </c>
      <c r="N55" s="264">
        <f>SUM(C55:L55)</f>
        <v>0</v>
      </c>
    </row>
    <row r="56" spans="1:14" ht="18.95" customHeight="1" x14ac:dyDescent="0.25">
      <c r="A56" s="1300" t="s">
        <v>732</v>
      </c>
      <c r="B56" s="1301"/>
      <c r="C56" s="290"/>
      <c r="D56" s="290"/>
      <c r="E56" s="290"/>
      <c r="F56" s="290"/>
      <c r="G56" s="290"/>
      <c r="H56" s="290"/>
      <c r="I56" s="257"/>
      <c r="J56" s="291"/>
      <c r="K56" s="291"/>
      <c r="L56" s="291"/>
      <c r="M56" s="291" t="s">
        <v>618</v>
      </c>
      <c r="N56" s="264">
        <f>SUM(C56:L56)</f>
        <v>0</v>
      </c>
    </row>
    <row r="57" spans="1:14" ht="18.95" customHeight="1" x14ac:dyDescent="0.25">
      <c r="A57" s="1300" t="s">
        <v>733</v>
      </c>
      <c r="B57" s="1301"/>
      <c r="C57" s="290"/>
      <c r="D57" s="290"/>
      <c r="E57" s="290"/>
      <c r="F57" s="290"/>
      <c r="G57" s="290"/>
      <c r="H57" s="290"/>
      <c r="I57" s="257"/>
      <c r="J57" s="291"/>
      <c r="K57" s="291"/>
      <c r="L57" s="291"/>
      <c r="M57" s="291" t="s">
        <v>618</v>
      </c>
      <c r="N57" s="264">
        <f>SUM(C57:L57)</f>
        <v>0</v>
      </c>
    </row>
    <row r="58" spans="1:14" ht="18.95" customHeight="1" x14ac:dyDescent="0.25">
      <c r="A58" s="1300" t="s">
        <v>734</v>
      </c>
      <c r="B58" s="1301"/>
      <c r="C58" s="290"/>
      <c r="D58" s="290"/>
      <c r="E58" s="290"/>
      <c r="F58" s="290"/>
      <c r="G58" s="290"/>
      <c r="H58" s="290"/>
      <c r="I58" s="257"/>
      <c r="J58" s="291"/>
      <c r="K58" s="291"/>
      <c r="L58" s="291"/>
      <c r="M58" s="291" t="s">
        <v>618</v>
      </c>
      <c r="N58" s="264">
        <f>SUM(C58:L58)</f>
        <v>0</v>
      </c>
    </row>
    <row r="59" spans="1:14" ht="18.95" customHeight="1" x14ac:dyDescent="0.25">
      <c r="A59" s="1300" t="s">
        <v>628</v>
      </c>
      <c r="B59" s="1301"/>
      <c r="C59" s="290"/>
      <c r="D59" s="290"/>
      <c r="E59" s="290"/>
      <c r="F59" s="290"/>
      <c r="G59" s="290"/>
      <c r="H59" s="290"/>
      <c r="I59" s="257"/>
      <c r="J59" s="291"/>
      <c r="K59" s="291"/>
      <c r="L59" s="291"/>
      <c r="M59" s="291" t="s">
        <v>618</v>
      </c>
      <c r="N59" s="264">
        <f>SUM(C59:L59)</f>
        <v>0</v>
      </c>
    </row>
    <row r="60" spans="1:14" ht="18.95" customHeight="1" x14ac:dyDescent="0.25">
      <c r="A60" s="1302" t="s">
        <v>629</v>
      </c>
      <c r="B60" s="1303"/>
      <c r="C60" s="292"/>
      <c r="D60" s="292"/>
      <c r="E60" s="292"/>
      <c r="F60" s="292"/>
      <c r="G60" s="292"/>
      <c r="H60" s="292"/>
      <c r="I60" s="704" t="e">
        <f>E129</f>
        <v>#DIV/0!</v>
      </c>
      <c r="J60" s="705" t="e">
        <f>E128</f>
        <v>#DIV/0!</v>
      </c>
      <c r="K60" s="705" t="e">
        <f>E127</f>
        <v>#DIV/0!</v>
      </c>
      <c r="L60" s="705" t="e">
        <f>E126</f>
        <v>#DIV/0!</v>
      </c>
      <c r="M60" s="705" t="e">
        <f>E125</f>
        <v>#DIV/0!</v>
      </c>
      <c r="N60" s="265" t="e">
        <f>SUM(C60:M60)</f>
        <v>#DIV/0!</v>
      </c>
    </row>
    <row r="61" spans="1:14" s="698" customFormat="1" ht="18.95" hidden="1" customHeight="1" x14ac:dyDescent="0.25">
      <c r="A61" s="1263" t="s">
        <v>200</v>
      </c>
      <c r="B61" s="1263"/>
      <c r="C61" s="697"/>
      <c r="D61" s="697"/>
      <c r="E61" s="697"/>
      <c r="F61" s="697"/>
      <c r="G61" s="697"/>
      <c r="H61" s="697"/>
      <c r="I61" s="697"/>
      <c r="J61" s="697"/>
      <c r="K61" s="697"/>
      <c r="L61" s="697"/>
      <c r="M61" s="654" t="s">
        <v>618</v>
      </c>
      <c r="N61" s="697"/>
    </row>
    <row r="62" spans="1:14" s="698" customFormat="1" ht="24.75" hidden="1" customHeight="1" x14ac:dyDescent="0.25">
      <c r="A62" s="1263" t="s">
        <v>201</v>
      </c>
      <c r="B62" s="1263"/>
      <c r="C62" s="697"/>
      <c r="D62" s="697"/>
      <c r="E62" s="697"/>
      <c r="F62" s="697"/>
      <c r="G62" s="697"/>
      <c r="H62" s="697"/>
      <c r="I62" s="697"/>
      <c r="J62" s="697"/>
      <c r="K62" s="697"/>
      <c r="L62" s="697"/>
      <c r="M62" s="258" t="s">
        <v>618</v>
      </c>
      <c r="N62" s="697"/>
    </row>
    <row r="63" spans="1:14" ht="16.55" customHeight="1" x14ac:dyDescent="0.25"/>
    <row r="64" spans="1:14" ht="16.55" customHeight="1" x14ac:dyDescent="0.25"/>
    <row r="65" spans="1:14" ht="16.55" customHeight="1" x14ac:dyDescent="0.25">
      <c r="A65" s="1304" t="s">
        <v>802</v>
      </c>
      <c r="B65" s="1304"/>
      <c r="C65" s="1304"/>
      <c r="D65" s="1304"/>
      <c r="E65" s="1304"/>
      <c r="F65" s="1304"/>
      <c r="G65" s="1304"/>
      <c r="H65" s="1304"/>
      <c r="I65" s="1304"/>
      <c r="J65" s="1304"/>
      <c r="K65" s="1304"/>
      <c r="L65" s="1304"/>
      <c r="M65" s="1304"/>
      <c r="N65" s="1304"/>
    </row>
    <row r="66" spans="1:14" ht="16.55" customHeight="1" x14ac:dyDescent="0.25">
      <c r="A66" s="1296" t="s">
        <v>908</v>
      </c>
      <c r="B66" s="1297"/>
      <c r="C66" s="107" t="s">
        <v>894</v>
      </c>
      <c r="D66" s="12">
        <f t="shared" ref="D66:K66" si="6">E66-1</f>
        <v>-9</v>
      </c>
      <c r="E66" s="12">
        <f t="shared" si="6"/>
        <v>-8</v>
      </c>
      <c r="F66" s="12">
        <f t="shared" si="6"/>
        <v>-7</v>
      </c>
      <c r="G66" s="12">
        <f t="shared" si="6"/>
        <v>-6</v>
      </c>
      <c r="H66" s="12">
        <f t="shared" si="6"/>
        <v>-5</v>
      </c>
      <c r="I66" s="12">
        <f t="shared" si="6"/>
        <v>-4</v>
      </c>
      <c r="J66" s="12">
        <f t="shared" si="6"/>
        <v>-3</v>
      </c>
      <c r="K66" s="12">
        <f t="shared" si="6"/>
        <v>-2</v>
      </c>
      <c r="L66" s="12">
        <f>M66-1</f>
        <v>-1</v>
      </c>
      <c r="M66" s="12">
        <f>B2</f>
        <v>0</v>
      </c>
      <c r="N66" s="107" t="s">
        <v>693</v>
      </c>
    </row>
    <row r="67" spans="1:14" ht="18.95" customHeight="1" x14ac:dyDescent="0.25">
      <c r="A67" s="1298" t="s">
        <v>617</v>
      </c>
      <c r="B67" s="1299"/>
      <c r="C67" s="701">
        <f t="shared" ref="C67:L70" si="7">C23+C47</f>
        <v>0</v>
      </c>
      <c r="D67" s="701">
        <f t="shared" si="7"/>
        <v>0</v>
      </c>
      <c r="E67" s="701">
        <f t="shared" si="7"/>
        <v>0</v>
      </c>
      <c r="F67" s="701">
        <f t="shared" si="7"/>
        <v>0</v>
      </c>
      <c r="G67" s="701">
        <f t="shared" si="7"/>
        <v>0</v>
      </c>
      <c r="H67" s="701">
        <f t="shared" si="7"/>
        <v>0</v>
      </c>
      <c r="I67" s="702">
        <f t="shared" si="7"/>
        <v>0</v>
      </c>
      <c r="J67" s="703">
        <f t="shared" si="7"/>
        <v>0</v>
      </c>
      <c r="K67" s="703">
        <f t="shared" si="7"/>
        <v>0</v>
      </c>
      <c r="L67" s="703">
        <f t="shared" si="7"/>
        <v>0</v>
      </c>
      <c r="M67" s="291" t="s">
        <v>618</v>
      </c>
      <c r="N67" s="291" t="s">
        <v>618</v>
      </c>
    </row>
    <row r="68" spans="1:14" ht="18.95" customHeight="1" x14ac:dyDescent="0.25">
      <c r="A68" s="1300" t="s">
        <v>619</v>
      </c>
      <c r="B68" s="1301"/>
      <c r="C68" s="701">
        <f t="shared" si="7"/>
        <v>0</v>
      </c>
      <c r="D68" s="701">
        <f t="shared" si="7"/>
        <v>0</v>
      </c>
      <c r="E68" s="701">
        <f t="shared" si="7"/>
        <v>0</v>
      </c>
      <c r="F68" s="701">
        <f t="shared" si="7"/>
        <v>0</v>
      </c>
      <c r="G68" s="701">
        <f t="shared" si="7"/>
        <v>0</v>
      </c>
      <c r="H68" s="701">
        <f t="shared" si="7"/>
        <v>0</v>
      </c>
      <c r="I68" s="702">
        <f t="shared" si="7"/>
        <v>0</v>
      </c>
      <c r="J68" s="703">
        <f t="shared" si="7"/>
        <v>0</v>
      </c>
      <c r="K68" s="703">
        <f t="shared" si="7"/>
        <v>0</v>
      </c>
      <c r="L68" s="703">
        <f t="shared" si="7"/>
        <v>0</v>
      </c>
      <c r="M68" s="291" t="s">
        <v>618</v>
      </c>
      <c r="N68" s="466">
        <f>SUM(C68:L68)</f>
        <v>0</v>
      </c>
    </row>
    <row r="69" spans="1:14" ht="18.95" customHeight="1" x14ac:dyDescent="0.25">
      <c r="A69" s="1300" t="s">
        <v>620</v>
      </c>
      <c r="B69" s="1301"/>
      <c r="C69" s="701">
        <f t="shared" si="7"/>
        <v>0</v>
      </c>
      <c r="D69" s="701">
        <f t="shared" si="7"/>
        <v>0</v>
      </c>
      <c r="E69" s="701">
        <f t="shared" si="7"/>
        <v>0</v>
      </c>
      <c r="F69" s="701">
        <f t="shared" si="7"/>
        <v>0</v>
      </c>
      <c r="G69" s="701">
        <f t="shared" si="7"/>
        <v>0</v>
      </c>
      <c r="H69" s="701">
        <f t="shared" si="7"/>
        <v>0</v>
      </c>
      <c r="I69" s="702">
        <f t="shared" si="7"/>
        <v>0</v>
      </c>
      <c r="J69" s="703">
        <f t="shared" si="7"/>
        <v>0</v>
      </c>
      <c r="K69" s="703">
        <f t="shared" si="7"/>
        <v>0</v>
      </c>
      <c r="L69" s="703">
        <f t="shared" si="7"/>
        <v>0</v>
      </c>
      <c r="M69" s="703">
        <f>M25+M49</f>
        <v>0</v>
      </c>
      <c r="N69" s="466">
        <f>SUM(C69:M69)</f>
        <v>0</v>
      </c>
    </row>
    <row r="70" spans="1:14" ht="18.95" customHeight="1" x14ac:dyDescent="0.25">
      <c r="A70" s="1302" t="s">
        <v>694</v>
      </c>
      <c r="B70" s="1303"/>
      <c r="C70" s="699">
        <f>C26+C50</f>
        <v>0</v>
      </c>
      <c r="D70" s="699">
        <f t="shared" si="7"/>
        <v>0</v>
      </c>
      <c r="E70" s="699">
        <f t="shared" si="7"/>
        <v>0</v>
      </c>
      <c r="F70" s="699">
        <f t="shared" si="7"/>
        <v>0</v>
      </c>
      <c r="G70" s="699">
        <f t="shared" si="7"/>
        <v>0</v>
      </c>
      <c r="H70" s="699">
        <f t="shared" si="7"/>
        <v>0</v>
      </c>
      <c r="I70" s="704" t="e">
        <f t="shared" si="7"/>
        <v>#DIV/0!</v>
      </c>
      <c r="J70" s="705" t="e">
        <f t="shared" si="7"/>
        <v>#DIV/0!</v>
      </c>
      <c r="K70" s="705" t="e">
        <f t="shared" si="7"/>
        <v>#DIV/0!</v>
      </c>
      <c r="L70" s="705" t="e">
        <f t="shared" si="7"/>
        <v>#DIV/0!</v>
      </c>
      <c r="M70" s="705" t="e">
        <f>M26+M50</f>
        <v>#DIV/0!</v>
      </c>
      <c r="N70" s="466" t="e">
        <f>SUM(C70:M70)</f>
        <v>#DIV/0!</v>
      </c>
    </row>
    <row r="71" spans="1:14" ht="18.95" customHeight="1" x14ac:dyDescent="0.25">
      <c r="A71" s="1296" t="s">
        <v>622</v>
      </c>
      <c r="B71" s="1297"/>
      <c r="C71" s="292" t="s">
        <v>618</v>
      </c>
      <c r="D71" s="265">
        <f t="shared" ref="D71:L71" si="8">D67-D68+D69+D70</f>
        <v>0</v>
      </c>
      <c r="E71" s="265">
        <f t="shared" si="8"/>
        <v>0</v>
      </c>
      <c r="F71" s="265">
        <f t="shared" si="8"/>
        <v>0</v>
      </c>
      <c r="G71" s="265">
        <f t="shared" si="8"/>
        <v>0</v>
      </c>
      <c r="H71" s="265">
        <f t="shared" si="8"/>
        <v>0</v>
      </c>
      <c r="I71" s="265" t="e">
        <f t="shared" si="8"/>
        <v>#DIV/0!</v>
      </c>
      <c r="J71" s="265" t="e">
        <f t="shared" si="8"/>
        <v>#DIV/0!</v>
      </c>
      <c r="K71" s="265" t="e">
        <f t="shared" si="8"/>
        <v>#DIV/0!</v>
      </c>
      <c r="L71" s="265" t="e">
        <f t="shared" si="8"/>
        <v>#DIV/0!</v>
      </c>
      <c r="M71" s="265" t="e">
        <f>M69+M70</f>
        <v>#DIV/0!</v>
      </c>
      <c r="N71" s="254" t="s">
        <v>618</v>
      </c>
    </row>
    <row r="72" spans="1:14" ht="18.95" customHeight="1" x14ac:dyDescent="0.25">
      <c r="A72" s="1298" t="s">
        <v>623</v>
      </c>
      <c r="B72" s="1299"/>
      <c r="C72" s="290"/>
      <c r="D72" s="290"/>
      <c r="E72" s="290"/>
      <c r="F72" s="290"/>
      <c r="G72" s="290"/>
      <c r="H72" s="290"/>
      <c r="I72" s="257"/>
      <c r="J72" s="291"/>
      <c r="K72" s="291"/>
      <c r="L72" s="291"/>
      <c r="M72" s="291"/>
      <c r="N72" s="291"/>
    </row>
    <row r="73" spans="1:14" ht="18.95" customHeight="1" x14ac:dyDescent="0.25">
      <c r="A73" s="1300" t="s">
        <v>624</v>
      </c>
      <c r="B73" s="1301"/>
      <c r="C73" s="290" t="s">
        <v>618</v>
      </c>
      <c r="D73" s="701">
        <f t="shared" ref="D73:L80" si="9">D29+D53</f>
        <v>0</v>
      </c>
      <c r="E73" s="701">
        <f t="shared" si="9"/>
        <v>0</v>
      </c>
      <c r="F73" s="701">
        <f t="shared" si="9"/>
        <v>0</v>
      </c>
      <c r="G73" s="701">
        <f t="shared" si="9"/>
        <v>0</v>
      </c>
      <c r="H73" s="701">
        <f t="shared" si="9"/>
        <v>0</v>
      </c>
      <c r="I73" s="702">
        <f t="shared" si="9"/>
        <v>0</v>
      </c>
      <c r="J73" s="703">
        <f t="shared" si="9"/>
        <v>0</v>
      </c>
      <c r="K73" s="703">
        <f t="shared" si="9"/>
        <v>0</v>
      </c>
      <c r="L73" s="703">
        <f t="shared" si="9"/>
        <v>0</v>
      </c>
      <c r="M73" s="291" t="s">
        <v>618</v>
      </c>
      <c r="N73" s="291" t="s">
        <v>618</v>
      </c>
    </row>
    <row r="74" spans="1:14" ht="18.95" customHeight="1" x14ac:dyDescent="0.25">
      <c r="A74" s="1300" t="s">
        <v>625</v>
      </c>
      <c r="B74" s="1301"/>
      <c r="C74" s="701">
        <f t="shared" ref="C74:C80" si="10">C30+C54</f>
        <v>0</v>
      </c>
      <c r="D74" s="701">
        <f t="shared" si="9"/>
        <v>0</v>
      </c>
      <c r="E74" s="701">
        <f t="shared" si="9"/>
        <v>0</v>
      </c>
      <c r="F74" s="701">
        <f t="shared" si="9"/>
        <v>0</v>
      </c>
      <c r="G74" s="701">
        <f t="shared" si="9"/>
        <v>0</v>
      </c>
      <c r="H74" s="701">
        <f t="shared" si="9"/>
        <v>0</v>
      </c>
      <c r="I74" s="702">
        <f t="shared" si="9"/>
        <v>0</v>
      </c>
      <c r="J74" s="703">
        <f t="shared" si="9"/>
        <v>0</v>
      </c>
      <c r="K74" s="703">
        <f t="shared" si="9"/>
        <v>0</v>
      </c>
      <c r="L74" s="703">
        <f t="shared" si="9"/>
        <v>0</v>
      </c>
      <c r="M74" s="703">
        <f>M30+M54</f>
        <v>0</v>
      </c>
      <c r="N74" s="264">
        <f>SUM(C74:M74)</f>
        <v>0</v>
      </c>
    </row>
    <row r="75" spans="1:14" ht="18.95" customHeight="1" x14ac:dyDescent="0.25">
      <c r="A75" s="1300" t="s">
        <v>731</v>
      </c>
      <c r="B75" s="1301"/>
      <c r="C75" s="701">
        <f t="shared" si="10"/>
        <v>0</v>
      </c>
      <c r="D75" s="701">
        <f t="shared" si="9"/>
        <v>0</v>
      </c>
      <c r="E75" s="701">
        <f t="shared" si="9"/>
        <v>0</v>
      </c>
      <c r="F75" s="701">
        <f t="shared" si="9"/>
        <v>0</v>
      </c>
      <c r="G75" s="701">
        <f t="shared" si="9"/>
        <v>0</v>
      </c>
      <c r="H75" s="701">
        <f t="shared" si="9"/>
        <v>0</v>
      </c>
      <c r="I75" s="702">
        <f t="shared" si="9"/>
        <v>0</v>
      </c>
      <c r="J75" s="703">
        <f t="shared" si="9"/>
        <v>0</v>
      </c>
      <c r="K75" s="703">
        <f t="shared" si="9"/>
        <v>0</v>
      </c>
      <c r="L75" s="703">
        <f t="shared" si="9"/>
        <v>0</v>
      </c>
      <c r="M75" s="291" t="s">
        <v>618</v>
      </c>
      <c r="N75" s="264">
        <f>SUM(C75:L75)</f>
        <v>0</v>
      </c>
    </row>
    <row r="76" spans="1:14" ht="18.95" customHeight="1" x14ac:dyDescent="0.25">
      <c r="A76" s="1300" t="s">
        <v>732</v>
      </c>
      <c r="B76" s="1301"/>
      <c r="C76" s="701">
        <f t="shared" si="10"/>
        <v>0</v>
      </c>
      <c r="D76" s="701">
        <f t="shared" si="9"/>
        <v>0</v>
      </c>
      <c r="E76" s="701">
        <f t="shared" si="9"/>
        <v>0</v>
      </c>
      <c r="F76" s="701">
        <f t="shared" si="9"/>
        <v>0</v>
      </c>
      <c r="G76" s="701">
        <f t="shared" si="9"/>
        <v>0</v>
      </c>
      <c r="H76" s="701">
        <f t="shared" si="9"/>
        <v>0</v>
      </c>
      <c r="I76" s="702">
        <f t="shared" si="9"/>
        <v>0</v>
      </c>
      <c r="J76" s="703">
        <f t="shared" si="9"/>
        <v>0</v>
      </c>
      <c r="K76" s="703">
        <f t="shared" si="9"/>
        <v>0</v>
      </c>
      <c r="L76" s="703">
        <f t="shared" si="9"/>
        <v>0</v>
      </c>
      <c r="M76" s="291" t="s">
        <v>618</v>
      </c>
      <c r="N76" s="264">
        <f>SUM(C76:L76)</f>
        <v>0</v>
      </c>
    </row>
    <row r="77" spans="1:14" ht="18.95" customHeight="1" x14ac:dyDescent="0.25">
      <c r="A77" s="1300" t="s">
        <v>733</v>
      </c>
      <c r="B77" s="1301"/>
      <c r="C77" s="701">
        <f t="shared" si="10"/>
        <v>0</v>
      </c>
      <c r="D77" s="701">
        <f t="shared" si="9"/>
        <v>0</v>
      </c>
      <c r="E77" s="701">
        <f t="shared" si="9"/>
        <v>0</v>
      </c>
      <c r="F77" s="701">
        <f t="shared" si="9"/>
        <v>0</v>
      </c>
      <c r="G77" s="701">
        <f t="shared" si="9"/>
        <v>0</v>
      </c>
      <c r="H77" s="701">
        <f t="shared" si="9"/>
        <v>0</v>
      </c>
      <c r="I77" s="702">
        <f t="shared" si="9"/>
        <v>0</v>
      </c>
      <c r="J77" s="703">
        <f t="shared" si="9"/>
        <v>0</v>
      </c>
      <c r="K77" s="703">
        <f t="shared" si="9"/>
        <v>0</v>
      </c>
      <c r="L77" s="703">
        <f t="shared" si="9"/>
        <v>0</v>
      </c>
      <c r="M77" s="291" t="s">
        <v>618</v>
      </c>
      <c r="N77" s="264">
        <f>SUM(C77:L77)</f>
        <v>0</v>
      </c>
    </row>
    <row r="78" spans="1:14" ht="18.95" customHeight="1" x14ac:dyDescent="0.25">
      <c r="A78" s="1300" t="s">
        <v>734</v>
      </c>
      <c r="B78" s="1301"/>
      <c r="C78" s="701">
        <f t="shared" si="10"/>
        <v>0</v>
      </c>
      <c r="D78" s="701">
        <f t="shared" si="9"/>
        <v>0</v>
      </c>
      <c r="E78" s="701">
        <f t="shared" si="9"/>
        <v>0</v>
      </c>
      <c r="F78" s="701">
        <f t="shared" si="9"/>
        <v>0</v>
      </c>
      <c r="G78" s="701">
        <f t="shared" si="9"/>
        <v>0</v>
      </c>
      <c r="H78" s="701">
        <f t="shared" si="9"/>
        <v>0</v>
      </c>
      <c r="I78" s="702">
        <f t="shared" si="9"/>
        <v>0</v>
      </c>
      <c r="J78" s="703">
        <f t="shared" si="9"/>
        <v>0</v>
      </c>
      <c r="K78" s="703">
        <f t="shared" si="9"/>
        <v>0</v>
      </c>
      <c r="L78" s="703">
        <f t="shared" si="9"/>
        <v>0</v>
      </c>
      <c r="M78" s="291" t="s">
        <v>618</v>
      </c>
      <c r="N78" s="264">
        <f>SUM(C78:L78)</f>
        <v>0</v>
      </c>
    </row>
    <row r="79" spans="1:14" ht="18.95" customHeight="1" x14ac:dyDescent="0.25">
      <c r="A79" s="1300" t="s">
        <v>628</v>
      </c>
      <c r="B79" s="1301"/>
      <c r="C79" s="701">
        <f t="shared" si="10"/>
        <v>0</v>
      </c>
      <c r="D79" s="701">
        <f t="shared" si="9"/>
        <v>0</v>
      </c>
      <c r="E79" s="701">
        <f t="shared" si="9"/>
        <v>0</v>
      </c>
      <c r="F79" s="701">
        <f t="shared" si="9"/>
        <v>0</v>
      </c>
      <c r="G79" s="701">
        <f t="shared" si="9"/>
        <v>0</v>
      </c>
      <c r="H79" s="701">
        <f t="shared" si="9"/>
        <v>0</v>
      </c>
      <c r="I79" s="702">
        <f t="shared" si="9"/>
        <v>0</v>
      </c>
      <c r="J79" s="703">
        <f t="shared" si="9"/>
        <v>0</v>
      </c>
      <c r="K79" s="703">
        <f t="shared" si="9"/>
        <v>0</v>
      </c>
      <c r="L79" s="703">
        <f t="shared" si="9"/>
        <v>0</v>
      </c>
      <c r="M79" s="291" t="s">
        <v>618</v>
      </c>
      <c r="N79" s="264">
        <f>SUM(C79:L79)</f>
        <v>0</v>
      </c>
    </row>
    <row r="80" spans="1:14" ht="18.95" customHeight="1" x14ac:dyDescent="0.25">
      <c r="A80" s="1302" t="s">
        <v>629</v>
      </c>
      <c r="B80" s="1303"/>
      <c r="C80" s="699">
        <f t="shared" si="10"/>
        <v>0</v>
      </c>
      <c r="D80" s="699">
        <f t="shared" si="9"/>
        <v>0</v>
      </c>
      <c r="E80" s="699">
        <f t="shared" si="9"/>
        <v>0</v>
      </c>
      <c r="F80" s="699">
        <f t="shared" si="9"/>
        <v>0</v>
      </c>
      <c r="G80" s="699">
        <f t="shared" si="9"/>
        <v>0</v>
      </c>
      <c r="H80" s="699">
        <f t="shared" si="9"/>
        <v>0</v>
      </c>
      <c r="I80" s="704" t="e">
        <f t="shared" si="9"/>
        <v>#DIV/0!</v>
      </c>
      <c r="J80" s="705" t="e">
        <f t="shared" si="9"/>
        <v>#DIV/0!</v>
      </c>
      <c r="K80" s="705" t="e">
        <f t="shared" si="9"/>
        <v>#DIV/0!</v>
      </c>
      <c r="L80" s="705" t="e">
        <f t="shared" si="9"/>
        <v>#DIV/0!</v>
      </c>
      <c r="M80" s="705" t="e">
        <f>M36+M60</f>
        <v>#DIV/0!</v>
      </c>
      <c r="N80" s="265" t="e">
        <f>SUM(C80:M80)</f>
        <v>#DIV/0!</v>
      </c>
    </row>
    <row r="83" spans="1:9" ht="61.55" customHeight="1" x14ac:dyDescent="0.25">
      <c r="A83" s="1194" t="s">
        <v>674</v>
      </c>
      <c r="B83" s="1116"/>
      <c r="C83" s="1116"/>
      <c r="D83" s="1116"/>
      <c r="E83" s="1116"/>
      <c r="F83" s="1116"/>
      <c r="G83" s="1116"/>
      <c r="H83" s="1116"/>
      <c r="I83" s="115"/>
    </row>
    <row r="84" spans="1:9" x14ac:dyDescent="0.25">
      <c r="A84" s="1295"/>
      <c r="B84" s="1295"/>
      <c r="C84" s="1295"/>
      <c r="D84" s="1295"/>
      <c r="E84" s="1295"/>
      <c r="F84" s="1295"/>
      <c r="G84" s="1295"/>
      <c r="H84" s="1295"/>
      <c r="I84" s="1295"/>
    </row>
    <row r="85" spans="1:9" ht="26.2" customHeight="1" x14ac:dyDescent="0.25">
      <c r="A85" s="1132" t="s">
        <v>632</v>
      </c>
      <c r="B85" s="1133"/>
      <c r="C85" s="1166">
        <v>0</v>
      </c>
      <c r="D85" s="1166">
        <v>1</v>
      </c>
      <c r="E85" s="1166">
        <v>2</v>
      </c>
      <c r="F85" s="1166">
        <v>3</v>
      </c>
      <c r="G85" s="1166">
        <v>4</v>
      </c>
      <c r="H85" s="1166">
        <v>5</v>
      </c>
      <c r="I85" s="115"/>
    </row>
    <row r="86" spans="1:9" ht="28.5" customHeight="1" x14ac:dyDescent="0.25">
      <c r="A86" s="1160" t="s">
        <v>633</v>
      </c>
      <c r="B86" s="1161"/>
      <c r="C86" s="1167"/>
      <c r="D86" s="1167"/>
      <c r="E86" s="1167"/>
      <c r="F86" s="1167"/>
      <c r="G86" s="1167"/>
      <c r="H86" s="1167"/>
      <c r="I86" s="115"/>
    </row>
    <row r="87" spans="1:9" ht="25" customHeight="1" x14ac:dyDescent="0.25">
      <c r="A87" s="1132">
        <f>A88-1</f>
        <v>-5</v>
      </c>
      <c r="B87" s="1133"/>
      <c r="C87" s="237"/>
      <c r="D87" s="237"/>
      <c r="E87" s="237"/>
      <c r="F87" s="237"/>
      <c r="G87" s="237"/>
      <c r="H87" s="706">
        <f>H30+H29</f>
        <v>0</v>
      </c>
      <c r="I87" s="115"/>
    </row>
    <row r="88" spans="1:9" ht="25" customHeight="1" x14ac:dyDescent="0.25">
      <c r="A88" s="1132">
        <f>A89-1</f>
        <v>-4</v>
      </c>
      <c r="B88" s="1133"/>
      <c r="C88" s="237"/>
      <c r="D88" s="237"/>
      <c r="E88" s="237"/>
      <c r="F88" s="294"/>
      <c r="G88" s="706">
        <f>I30+I29</f>
        <v>0</v>
      </c>
      <c r="H88" s="273"/>
      <c r="I88" s="115"/>
    </row>
    <row r="89" spans="1:9" ht="25" customHeight="1" x14ac:dyDescent="0.25">
      <c r="A89" s="1132">
        <f>A90-1</f>
        <v>-3</v>
      </c>
      <c r="B89" s="1133"/>
      <c r="C89" s="237"/>
      <c r="D89" s="237"/>
      <c r="E89" s="237"/>
      <c r="F89" s="706">
        <f>J30+J29</f>
        <v>0</v>
      </c>
      <c r="G89" s="273"/>
      <c r="H89" s="295"/>
      <c r="I89" s="115"/>
    </row>
    <row r="90" spans="1:9" ht="25" customHeight="1" x14ac:dyDescent="0.25">
      <c r="A90" s="1132">
        <f>A91-1</f>
        <v>-2</v>
      </c>
      <c r="B90" s="1133"/>
      <c r="C90" s="237"/>
      <c r="D90" s="237"/>
      <c r="E90" s="706">
        <f>K30+K29</f>
        <v>0</v>
      </c>
      <c r="F90" s="273"/>
      <c r="G90" s="295"/>
      <c r="H90" s="295"/>
      <c r="I90" s="115"/>
    </row>
    <row r="91" spans="1:9" ht="25" customHeight="1" x14ac:dyDescent="0.25">
      <c r="A91" s="1132">
        <f>A92-1</f>
        <v>-1</v>
      </c>
      <c r="B91" s="1133"/>
      <c r="C91" s="237"/>
      <c r="D91" s="706">
        <f>L30+L29</f>
        <v>0</v>
      </c>
      <c r="E91" s="273"/>
      <c r="F91" s="295"/>
      <c r="G91" s="295"/>
      <c r="H91" s="295"/>
      <c r="I91" s="115"/>
    </row>
    <row r="92" spans="1:9" ht="25" customHeight="1" x14ac:dyDescent="0.25">
      <c r="A92" s="1132">
        <f>B2</f>
        <v>0</v>
      </c>
      <c r="B92" s="1133"/>
      <c r="C92" s="706">
        <f>M30</f>
        <v>0</v>
      </c>
      <c r="D92" s="273"/>
      <c r="E92" s="295"/>
      <c r="F92" s="295"/>
      <c r="G92" s="295"/>
      <c r="H92" s="295"/>
      <c r="I92" s="115"/>
    </row>
    <row r="93" spans="1:9" ht="18" customHeight="1" x14ac:dyDescent="0.25">
      <c r="A93" s="67"/>
      <c r="B93" s="67"/>
      <c r="C93" s="115"/>
      <c r="D93" s="115"/>
      <c r="E93" s="115"/>
      <c r="F93" s="115"/>
      <c r="G93" s="115"/>
      <c r="H93" s="115"/>
      <c r="I93" s="115"/>
    </row>
    <row r="94" spans="1:9" ht="56.95" customHeight="1" x14ac:dyDescent="0.25">
      <c r="A94" s="1294" t="s">
        <v>675</v>
      </c>
      <c r="B94" s="1294"/>
      <c r="C94" s="1294"/>
      <c r="D94" s="1294"/>
      <c r="E94" s="1294"/>
      <c r="F94" s="1294"/>
      <c r="G94" s="115"/>
      <c r="H94" s="115"/>
      <c r="I94" s="115"/>
    </row>
    <row r="95" spans="1:9" ht="36.799999999999997" customHeight="1" x14ac:dyDescent="0.25">
      <c r="A95" s="66" t="s">
        <v>633</v>
      </c>
      <c r="B95" s="57" t="s">
        <v>1519</v>
      </c>
      <c r="C95" s="1132" t="s">
        <v>635</v>
      </c>
      <c r="D95" s="1133"/>
      <c r="E95" s="1132" t="s">
        <v>636</v>
      </c>
      <c r="F95" s="1133"/>
      <c r="G95" s="116"/>
      <c r="H95" s="116"/>
      <c r="I95" s="116"/>
    </row>
    <row r="96" spans="1:9" ht="25" customHeight="1" x14ac:dyDescent="0.25">
      <c r="A96" s="54">
        <f>B2</f>
        <v>0</v>
      </c>
      <c r="B96" s="707" t="e">
        <f>(H87/G87)*((G87+G88)/(F87+F88))*((F87+F88+F89)/(E87+E88+E89))*((E87+E88+E89+E90)/(D87+D88+D89+D90))*((D87+D88+D89+D90+D91)/(C87+C88+C89+C90+C91))</f>
        <v>#DIV/0!</v>
      </c>
      <c r="C96" s="1201">
        <f>C92</f>
        <v>0</v>
      </c>
      <c r="D96" s="1202"/>
      <c r="E96" s="1201" t="e">
        <f>(B96-1)*C96</f>
        <v>#DIV/0!</v>
      </c>
      <c r="F96" s="1202"/>
      <c r="G96" s="115"/>
      <c r="H96" s="115"/>
      <c r="I96" s="115"/>
    </row>
    <row r="97" spans="1:9" ht="25" customHeight="1" x14ac:dyDescent="0.25">
      <c r="A97" s="54">
        <f>A96-1</f>
        <v>-1</v>
      </c>
      <c r="B97" s="707" t="e">
        <f>(H87/G87)*((G87+G88)/(F87+F88))*((F87+F88+F89)/(E87+E88+E89))*((E87+E88+E89+E90)/(D87+D88+D89+D90))</f>
        <v>#DIV/0!</v>
      </c>
      <c r="C97" s="1201">
        <f>D91</f>
        <v>0</v>
      </c>
      <c r="D97" s="1202"/>
      <c r="E97" s="1201" t="e">
        <f>(B97-1)*C97</f>
        <v>#DIV/0!</v>
      </c>
      <c r="F97" s="1202"/>
      <c r="G97" s="115"/>
      <c r="H97" s="115"/>
      <c r="I97" s="115"/>
    </row>
    <row r="98" spans="1:9" ht="25" customHeight="1" x14ac:dyDescent="0.25">
      <c r="A98" s="54">
        <f>A97-1</f>
        <v>-2</v>
      </c>
      <c r="B98" s="707" t="e">
        <f>(H87/G87)*((G87+G88)/(F87+F88))*((F87+F88+F89)/(E87+E88+E89))</f>
        <v>#DIV/0!</v>
      </c>
      <c r="C98" s="1201">
        <f>E90</f>
        <v>0</v>
      </c>
      <c r="D98" s="1202"/>
      <c r="E98" s="1201" t="e">
        <f>(B98-1)*C98</f>
        <v>#DIV/0!</v>
      </c>
      <c r="F98" s="1202"/>
      <c r="G98" s="115"/>
      <c r="H98" s="115"/>
      <c r="I98" s="115"/>
    </row>
    <row r="99" spans="1:9" ht="25" customHeight="1" x14ac:dyDescent="0.25">
      <c r="A99" s="54">
        <f>A98-1</f>
        <v>-3</v>
      </c>
      <c r="B99" s="707" t="e">
        <f>(H87/G87)*((G87+G88)/(F87+F88))</f>
        <v>#DIV/0!</v>
      </c>
      <c r="C99" s="1201">
        <f>F89</f>
        <v>0</v>
      </c>
      <c r="D99" s="1202"/>
      <c r="E99" s="1201" t="e">
        <f>(B99-1)*C99</f>
        <v>#DIV/0!</v>
      </c>
      <c r="F99" s="1202"/>
      <c r="G99" s="115"/>
      <c r="H99" s="115"/>
      <c r="I99" s="115"/>
    </row>
    <row r="100" spans="1:9" ht="25" customHeight="1" x14ac:dyDescent="0.25">
      <c r="A100" s="54">
        <f>A99-1</f>
        <v>-4</v>
      </c>
      <c r="B100" s="707" t="e">
        <f>H87/G87</f>
        <v>#DIV/0!</v>
      </c>
      <c r="C100" s="1201">
        <f>G88</f>
        <v>0</v>
      </c>
      <c r="D100" s="1202"/>
      <c r="E100" s="1201" t="e">
        <f>(B100-1)*C100</f>
        <v>#DIV/0!</v>
      </c>
      <c r="F100" s="1202"/>
      <c r="G100" s="115"/>
      <c r="H100" s="115"/>
      <c r="I100" s="115"/>
    </row>
    <row r="112" spans="1:9" ht="64.5" customHeight="1" x14ac:dyDescent="0.25">
      <c r="A112" s="1194" t="s">
        <v>1587</v>
      </c>
      <c r="B112" s="1116"/>
      <c r="C112" s="1116"/>
      <c r="D112" s="1116"/>
      <c r="E112" s="1116"/>
      <c r="F112" s="1116"/>
      <c r="G112" s="1116"/>
      <c r="H112" s="1116"/>
      <c r="I112" s="115"/>
    </row>
    <row r="113" spans="1:9" ht="25" customHeight="1" x14ac:dyDescent="0.25">
      <c r="A113" s="1295"/>
      <c r="B113" s="1295"/>
      <c r="C113" s="1295"/>
      <c r="D113" s="1295"/>
      <c r="E113" s="1295"/>
      <c r="F113" s="1295"/>
      <c r="G113" s="1295"/>
      <c r="H113" s="1295"/>
      <c r="I113" s="1295"/>
    </row>
    <row r="114" spans="1:9" ht="25" customHeight="1" x14ac:dyDescent="0.25">
      <c r="A114" s="1132" t="s">
        <v>632</v>
      </c>
      <c r="B114" s="1133"/>
      <c r="C114" s="1166">
        <v>0</v>
      </c>
      <c r="D114" s="1166">
        <v>1</v>
      </c>
      <c r="E114" s="1166">
        <v>2</v>
      </c>
      <c r="F114" s="1166">
        <v>3</v>
      </c>
      <c r="G114" s="1166">
        <v>4</v>
      </c>
      <c r="H114" s="1166">
        <v>5</v>
      </c>
      <c r="I114" s="115"/>
    </row>
    <row r="115" spans="1:9" ht="25" customHeight="1" x14ac:dyDescent="0.25">
      <c r="A115" s="1160" t="s">
        <v>633</v>
      </c>
      <c r="B115" s="1161"/>
      <c r="C115" s="1167"/>
      <c r="D115" s="1167"/>
      <c r="E115" s="1167"/>
      <c r="F115" s="1167"/>
      <c r="G115" s="1167"/>
      <c r="H115" s="1167"/>
      <c r="I115" s="115"/>
    </row>
    <row r="116" spans="1:9" ht="25" customHeight="1" x14ac:dyDescent="0.25">
      <c r="A116" s="1132">
        <f>A117-1</f>
        <v>-5</v>
      </c>
      <c r="B116" s="1133"/>
      <c r="C116" s="237"/>
      <c r="D116" s="237"/>
      <c r="E116" s="237"/>
      <c r="F116" s="237"/>
      <c r="G116" s="237"/>
      <c r="H116" s="706">
        <f>H54+H53</f>
        <v>0</v>
      </c>
      <c r="I116" s="115"/>
    </row>
    <row r="117" spans="1:9" ht="25" customHeight="1" x14ac:dyDescent="0.25">
      <c r="A117" s="1132">
        <f>A118-1</f>
        <v>-4</v>
      </c>
      <c r="B117" s="1133"/>
      <c r="C117" s="237"/>
      <c r="D117" s="237"/>
      <c r="E117" s="237"/>
      <c r="F117" s="294"/>
      <c r="G117" s="706">
        <f>I54+I53</f>
        <v>0</v>
      </c>
      <c r="H117" s="273"/>
      <c r="I117" s="115"/>
    </row>
    <row r="118" spans="1:9" ht="25" customHeight="1" x14ac:dyDescent="0.25">
      <c r="A118" s="1132">
        <f>A119-1</f>
        <v>-3</v>
      </c>
      <c r="B118" s="1133"/>
      <c r="C118" s="237"/>
      <c r="D118" s="237"/>
      <c r="E118" s="237"/>
      <c r="F118" s="706">
        <f>J54+J53</f>
        <v>0</v>
      </c>
      <c r="G118" s="273"/>
      <c r="H118" s="295"/>
      <c r="I118" s="115"/>
    </row>
    <row r="119" spans="1:9" ht="25" customHeight="1" x14ac:dyDescent="0.25">
      <c r="A119" s="1132">
        <f>A120-1</f>
        <v>-2</v>
      </c>
      <c r="B119" s="1133"/>
      <c r="C119" s="237"/>
      <c r="D119" s="237"/>
      <c r="E119" s="706">
        <f>K54+K53</f>
        <v>0</v>
      </c>
      <c r="F119" s="273"/>
      <c r="G119" s="295"/>
      <c r="H119" s="295"/>
      <c r="I119" s="115"/>
    </row>
    <row r="120" spans="1:9" ht="25" customHeight="1" x14ac:dyDescent="0.25">
      <c r="A120" s="1132">
        <f>A121-1</f>
        <v>-1</v>
      </c>
      <c r="B120" s="1133"/>
      <c r="C120" s="237"/>
      <c r="D120" s="706">
        <f>L54+L53</f>
        <v>0</v>
      </c>
      <c r="E120" s="273"/>
      <c r="F120" s="295"/>
      <c r="G120" s="295"/>
      <c r="H120" s="295"/>
      <c r="I120" s="115"/>
    </row>
    <row r="121" spans="1:9" ht="25" customHeight="1" x14ac:dyDescent="0.25">
      <c r="A121" s="1132">
        <f>B2</f>
        <v>0</v>
      </c>
      <c r="B121" s="1133"/>
      <c r="C121" s="706">
        <f>M54</f>
        <v>0</v>
      </c>
      <c r="D121" s="273"/>
      <c r="E121" s="295"/>
      <c r="F121" s="295"/>
      <c r="G121" s="295"/>
      <c r="H121" s="295"/>
      <c r="I121" s="115"/>
    </row>
    <row r="122" spans="1:9" ht="25" customHeight="1" x14ac:dyDescent="0.25">
      <c r="A122" s="67"/>
      <c r="B122" s="67"/>
      <c r="C122" s="115"/>
      <c r="D122" s="115"/>
      <c r="E122" s="115"/>
      <c r="F122" s="115"/>
      <c r="G122" s="115"/>
      <c r="H122" s="115"/>
      <c r="I122" s="115"/>
    </row>
    <row r="123" spans="1:9" ht="70.55" customHeight="1" x14ac:dyDescent="0.25">
      <c r="A123" s="1294" t="s">
        <v>1588</v>
      </c>
      <c r="B123" s="1294"/>
      <c r="C123" s="1294"/>
      <c r="D123" s="1294"/>
      <c r="E123" s="1294"/>
      <c r="F123" s="1294"/>
      <c r="G123" s="115"/>
      <c r="H123" s="115"/>
      <c r="I123" s="115"/>
    </row>
    <row r="124" spans="1:9" ht="25" customHeight="1" x14ac:dyDescent="0.25">
      <c r="A124" s="66" t="s">
        <v>633</v>
      </c>
      <c r="B124" s="57" t="s">
        <v>1519</v>
      </c>
      <c r="C124" s="1132" t="s">
        <v>635</v>
      </c>
      <c r="D124" s="1133"/>
      <c r="E124" s="1132" t="s">
        <v>636</v>
      </c>
      <c r="F124" s="1133"/>
      <c r="G124" s="116"/>
      <c r="H124" s="116"/>
      <c r="I124" s="116"/>
    </row>
    <row r="125" spans="1:9" ht="25" customHeight="1" x14ac:dyDescent="0.25">
      <c r="A125" s="54">
        <f>B2</f>
        <v>0</v>
      </c>
      <c r="B125" s="707" t="e">
        <f>(H116/G116)*((G116+G117)/(F116+F117))*((F116+F117+F118)/(E116+E117+E118))*((E116+E117+E118+E119)/(D116+D117+D118+D119))*((D116+D117+D118+D119+D120)/(C116+C117+C118+C119+C120))</f>
        <v>#DIV/0!</v>
      </c>
      <c r="C125" s="1201">
        <f>C121</f>
        <v>0</v>
      </c>
      <c r="D125" s="1202"/>
      <c r="E125" s="1201" t="e">
        <f>(B125-1)*C125</f>
        <v>#DIV/0!</v>
      </c>
      <c r="F125" s="1202"/>
      <c r="G125" s="115"/>
      <c r="H125" s="115"/>
      <c r="I125" s="115"/>
    </row>
    <row r="126" spans="1:9" ht="25" customHeight="1" x14ac:dyDescent="0.25">
      <c r="A126" s="54">
        <f>A125-1</f>
        <v>-1</v>
      </c>
      <c r="B126" s="707" t="e">
        <f>(H116/G116)*((G116+G117)/(F116+F117))*((F116+F117+F118)/(E116+E117+E118))*((E116+E117+E118+E119)/(D116+D117+D118+D119))</f>
        <v>#DIV/0!</v>
      </c>
      <c r="C126" s="1201">
        <f>D120</f>
        <v>0</v>
      </c>
      <c r="D126" s="1202"/>
      <c r="E126" s="1201" t="e">
        <f>(B126-1)*C126</f>
        <v>#DIV/0!</v>
      </c>
      <c r="F126" s="1202"/>
      <c r="G126" s="115"/>
      <c r="H126" s="115"/>
      <c r="I126" s="115"/>
    </row>
    <row r="127" spans="1:9" ht="25" customHeight="1" x14ac:dyDescent="0.25">
      <c r="A127" s="54">
        <f>A126-1</f>
        <v>-2</v>
      </c>
      <c r="B127" s="707" t="e">
        <f>(H116/G116)*((G116+G117)/(F116+F117))*((F116+F117+F118)/(E116+E117+E118))</f>
        <v>#DIV/0!</v>
      </c>
      <c r="C127" s="1201">
        <f>E119</f>
        <v>0</v>
      </c>
      <c r="D127" s="1202"/>
      <c r="E127" s="1201" t="e">
        <f>(B127-1)*C127</f>
        <v>#DIV/0!</v>
      </c>
      <c r="F127" s="1202"/>
      <c r="G127" s="115"/>
      <c r="H127" s="115"/>
      <c r="I127" s="115"/>
    </row>
    <row r="128" spans="1:9" ht="25" customHeight="1" x14ac:dyDescent="0.25">
      <c r="A128" s="54">
        <f>A127-1</f>
        <v>-3</v>
      </c>
      <c r="B128" s="707" t="e">
        <f>(H116/G116)*((G116+G117)/(F116+F117))</f>
        <v>#DIV/0!</v>
      </c>
      <c r="C128" s="1201">
        <f>F118</f>
        <v>0</v>
      </c>
      <c r="D128" s="1202"/>
      <c r="E128" s="1201" t="e">
        <f>(B128-1)*C128</f>
        <v>#DIV/0!</v>
      </c>
      <c r="F128" s="1202"/>
      <c r="G128" s="115"/>
      <c r="H128" s="115"/>
      <c r="I128" s="115"/>
    </row>
    <row r="129" spans="1:14" ht="25" customHeight="1" x14ac:dyDescent="0.25">
      <c r="A129" s="54">
        <f>A128-1</f>
        <v>-4</v>
      </c>
      <c r="B129" s="707" t="e">
        <f>H116/G116</f>
        <v>#DIV/0!</v>
      </c>
      <c r="C129" s="1201">
        <f>G117</f>
        <v>0</v>
      </c>
      <c r="D129" s="1202"/>
      <c r="E129" s="1201" t="e">
        <f>(B129-1)*C129</f>
        <v>#DIV/0!</v>
      </c>
      <c r="F129" s="1202"/>
      <c r="G129" s="115"/>
      <c r="H129" s="115"/>
      <c r="I129" s="115"/>
    </row>
    <row r="141" spans="1:14" x14ac:dyDescent="0.25">
      <c r="A141" s="1162" t="s">
        <v>323</v>
      </c>
      <c r="B141" s="1162"/>
      <c r="C141" s="1162"/>
      <c r="D141" s="1162"/>
      <c r="E141" s="1162"/>
      <c r="F141" s="1162"/>
      <c r="G141" s="1162"/>
      <c r="H141" s="1162"/>
      <c r="I141" s="1162"/>
      <c r="J141" s="1162"/>
      <c r="K141" s="1162"/>
      <c r="L141" s="1162"/>
      <c r="M141" s="1162"/>
      <c r="N141" s="1162"/>
    </row>
    <row r="142" spans="1:14" x14ac:dyDescent="0.25">
      <c r="A142" s="1200" t="s">
        <v>673</v>
      </c>
      <c r="B142" s="1200"/>
      <c r="C142" s="1200"/>
      <c r="D142" s="1200"/>
      <c r="E142" s="1200"/>
      <c r="F142" s="1200"/>
      <c r="G142" s="1200"/>
      <c r="H142" s="1200"/>
      <c r="I142" s="1200"/>
      <c r="J142" s="1200"/>
      <c r="K142" s="1200"/>
      <c r="L142" s="1200"/>
      <c r="M142" s="1200"/>
      <c r="N142" s="1200"/>
    </row>
    <row r="143" spans="1:14" ht="24.05" customHeight="1" x14ac:dyDescent="0.25">
      <c r="A143" s="1292" t="s">
        <v>908</v>
      </c>
      <c r="B143" s="1293"/>
      <c r="C143" s="74" t="s">
        <v>894</v>
      </c>
      <c r="D143" s="202">
        <f t="shared" ref="D143:K143" si="11">E143-1</f>
        <v>-9</v>
      </c>
      <c r="E143" s="202">
        <f t="shared" si="11"/>
        <v>-8</v>
      </c>
      <c r="F143" s="202">
        <f t="shared" si="11"/>
        <v>-7</v>
      </c>
      <c r="G143" s="202">
        <f t="shared" si="11"/>
        <v>-6</v>
      </c>
      <c r="H143" s="202">
        <f t="shared" si="11"/>
        <v>-5</v>
      </c>
      <c r="I143" s="202">
        <f t="shared" si="11"/>
        <v>-4</v>
      </c>
      <c r="J143" s="202">
        <f t="shared" si="11"/>
        <v>-3</v>
      </c>
      <c r="K143" s="202">
        <f t="shared" si="11"/>
        <v>-2</v>
      </c>
      <c r="L143" s="202">
        <f>M143-1</f>
        <v>-1</v>
      </c>
      <c r="M143" s="202">
        <f>B2</f>
        <v>0</v>
      </c>
      <c r="N143" s="202" t="s">
        <v>736</v>
      </c>
    </row>
    <row r="144" spans="1:14" ht="18" customHeight="1" x14ac:dyDescent="0.25">
      <c r="A144" s="1136" t="s">
        <v>737</v>
      </c>
      <c r="B144" s="1137"/>
      <c r="C144" s="310">
        <f t="shared" ref="C144:L144" si="12">C145+C146+C147</f>
        <v>0</v>
      </c>
      <c r="D144" s="310">
        <f t="shared" si="12"/>
        <v>0</v>
      </c>
      <c r="E144" s="310">
        <f t="shared" si="12"/>
        <v>0</v>
      </c>
      <c r="F144" s="310">
        <f t="shared" si="12"/>
        <v>0</v>
      </c>
      <c r="G144" s="310">
        <f t="shared" si="12"/>
        <v>0</v>
      </c>
      <c r="H144" s="310">
        <f t="shared" si="12"/>
        <v>0</v>
      </c>
      <c r="I144" s="310">
        <f t="shared" si="12"/>
        <v>0</v>
      </c>
      <c r="J144" s="310">
        <f t="shared" si="12"/>
        <v>0</v>
      </c>
      <c r="K144" s="310">
        <f t="shared" si="12"/>
        <v>0</v>
      </c>
      <c r="L144" s="310">
        <f t="shared" si="12"/>
        <v>0</v>
      </c>
      <c r="M144" s="238" t="s">
        <v>411</v>
      </c>
      <c r="N144" s="310">
        <f>SUM(C144:L144)</f>
        <v>0</v>
      </c>
    </row>
    <row r="145" spans="1:14" ht="18" customHeight="1" x14ac:dyDescent="0.25">
      <c r="A145" s="1233" t="s">
        <v>1321</v>
      </c>
      <c r="B145" s="1234"/>
      <c r="C145" s="302"/>
      <c r="D145" s="302"/>
      <c r="E145" s="302"/>
      <c r="F145" s="302"/>
      <c r="G145" s="302"/>
      <c r="H145" s="302"/>
      <c r="I145" s="302"/>
      <c r="J145" s="302"/>
      <c r="K145" s="302"/>
      <c r="L145" s="302"/>
      <c r="M145" s="272" t="s">
        <v>411</v>
      </c>
      <c r="N145" s="311">
        <f>SUM(C145:L145)</f>
        <v>0</v>
      </c>
    </row>
    <row r="146" spans="1:14" ht="18" customHeight="1" x14ac:dyDescent="0.25">
      <c r="A146" s="1233" t="s">
        <v>1326</v>
      </c>
      <c r="B146" s="1234"/>
      <c r="C146" s="302"/>
      <c r="D146" s="302"/>
      <c r="E146" s="302"/>
      <c r="F146" s="302"/>
      <c r="G146" s="302"/>
      <c r="H146" s="302"/>
      <c r="I146" s="302"/>
      <c r="J146" s="302"/>
      <c r="K146" s="302"/>
      <c r="L146" s="302"/>
      <c r="M146" s="272" t="s">
        <v>411</v>
      </c>
      <c r="N146" s="311">
        <f>SUM(C146:L146)</f>
        <v>0</v>
      </c>
    </row>
    <row r="147" spans="1:14" ht="18" customHeight="1" x14ac:dyDescent="0.25">
      <c r="A147" s="1233" t="s">
        <v>738</v>
      </c>
      <c r="B147" s="1234"/>
      <c r="C147" s="307"/>
      <c r="D147" s="307"/>
      <c r="E147" s="307"/>
      <c r="F147" s="307"/>
      <c r="G147" s="307"/>
      <c r="H147" s="307"/>
      <c r="I147" s="307"/>
      <c r="J147" s="307"/>
      <c r="K147" s="307"/>
      <c r="L147" s="307"/>
      <c r="M147" s="272" t="s">
        <v>411</v>
      </c>
      <c r="N147" s="312">
        <f>SUM(C147:L147)</f>
        <v>0</v>
      </c>
    </row>
    <row r="148" spans="1:14" ht="18" customHeight="1" x14ac:dyDescent="0.25">
      <c r="A148" s="1136" t="s">
        <v>703</v>
      </c>
      <c r="B148" s="1137"/>
      <c r="C148" s="431"/>
      <c r="D148" s="431"/>
      <c r="E148" s="431"/>
      <c r="F148" s="431"/>
      <c r="G148" s="431"/>
      <c r="H148" s="301"/>
      <c r="I148" s="241"/>
      <c r="J148" s="431"/>
      <c r="K148" s="431"/>
      <c r="L148" s="301"/>
      <c r="M148" s="238"/>
      <c r="N148" s="311">
        <f t="shared" ref="N148:N153" si="13">SUM(C148:M148)</f>
        <v>0</v>
      </c>
    </row>
    <row r="149" spans="1:14" ht="18" customHeight="1" x14ac:dyDescent="0.25">
      <c r="A149" s="1134" t="s">
        <v>1328</v>
      </c>
      <c r="B149" s="1135"/>
      <c r="C149" s="295"/>
      <c r="D149" s="273"/>
      <c r="E149" s="273"/>
      <c r="F149" s="302"/>
      <c r="G149" s="272"/>
      <c r="H149" s="272"/>
      <c r="I149" s="295"/>
      <c r="J149" s="302"/>
      <c r="K149" s="272"/>
      <c r="L149" s="272"/>
      <c r="M149" s="272"/>
      <c r="N149" s="311">
        <f t="shared" si="13"/>
        <v>0</v>
      </c>
    </row>
    <row r="150" spans="1:14" ht="18" customHeight="1" x14ac:dyDescent="0.25">
      <c r="A150" s="1134" t="s">
        <v>739</v>
      </c>
      <c r="B150" s="1135"/>
      <c r="C150" s="311">
        <f>C151+C152+C153</f>
        <v>0</v>
      </c>
      <c r="D150" s="311" t="e">
        <f t="shared" ref="D150:M150" si="14">D151+D152+D153</f>
        <v>#DIV/0!</v>
      </c>
      <c r="E150" s="311" t="e">
        <f t="shared" si="14"/>
        <v>#DIV/0!</v>
      </c>
      <c r="F150" s="311" t="e">
        <f t="shared" si="14"/>
        <v>#DIV/0!</v>
      </c>
      <c r="G150" s="311" t="e">
        <f t="shared" si="14"/>
        <v>#DIV/0!</v>
      </c>
      <c r="H150" s="311" t="e">
        <f t="shared" si="14"/>
        <v>#DIV/0!</v>
      </c>
      <c r="I150" s="311" t="e">
        <f t="shared" si="14"/>
        <v>#DIV/0!</v>
      </c>
      <c r="J150" s="311" t="e">
        <f t="shared" si="14"/>
        <v>#DIV/0!</v>
      </c>
      <c r="K150" s="311" t="e">
        <f t="shared" si="14"/>
        <v>#DIV/0!</v>
      </c>
      <c r="L150" s="311" t="e">
        <f t="shared" si="14"/>
        <v>#DIV/0!</v>
      </c>
      <c r="M150" s="311" t="e">
        <f t="shared" si="14"/>
        <v>#DIV/0!</v>
      </c>
      <c r="N150" s="311" t="e">
        <f t="shared" si="13"/>
        <v>#DIV/0!</v>
      </c>
    </row>
    <row r="151" spans="1:14" ht="18" customHeight="1" x14ac:dyDescent="0.25">
      <c r="A151" s="1233" t="s">
        <v>1321</v>
      </c>
      <c r="B151" s="1234"/>
      <c r="C151" s="302"/>
      <c r="D151" s="302"/>
      <c r="E151" s="302"/>
      <c r="F151" s="302"/>
      <c r="G151" s="302"/>
      <c r="H151" s="302"/>
      <c r="I151" s="302"/>
      <c r="J151" s="302"/>
      <c r="K151" s="302"/>
      <c r="L151" s="302"/>
      <c r="M151" s="302"/>
      <c r="N151" s="311">
        <f t="shared" si="13"/>
        <v>0</v>
      </c>
    </row>
    <row r="152" spans="1:14" ht="18" customHeight="1" x14ac:dyDescent="0.25">
      <c r="A152" s="1233" t="s">
        <v>1326</v>
      </c>
      <c r="B152" s="1234"/>
      <c r="C152" s="302"/>
      <c r="D152" s="302"/>
      <c r="E152" s="302"/>
      <c r="F152" s="302"/>
      <c r="G152" s="302"/>
      <c r="H152" s="302"/>
      <c r="I152" s="302"/>
      <c r="J152" s="302"/>
      <c r="K152" s="302"/>
      <c r="L152" s="302"/>
      <c r="M152" s="302"/>
      <c r="N152" s="311">
        <f t="shared" si="13"/>
        <v>0</v>
      </c>
    </row>
    <row r="153" spans="1:14" ht="18" customHeight="1" x14ac:dyDescent="0.25">
      <c r="A153" s="1233" t="s">
        <v>738</v>
      </c>
      <c r="B153" s="1234"/>
      <c r="C153" s="307"/>
      <c r="D153" s="718" t="e">
        <f>I283</f>
        <v>#DIV/0!</v>
      </c>
      <c r="E153" s="718" t="e">
        <f>I282</f>
        <v>#DIV/0!</v>
      </c>
      <c r="F153" s="718" t="e">
        <f>I281</f>
        <v>#DIV/0!</v>
      </c>
      <c r="G153" s="718" t="e">
        <f>I280</f>
        <v>#DIV/0!</v>
      </c>
      <c r="H153" s="718" t="e">
        <f>I279</f>
        <v>#DIV/0!</v>
      </c>
      <c r="I153" s="718" t="e">
        <f>I278</f>
        <v>#DIV/0!</v>
      </c>
      <c r="J153" s="718" t="e">
        <f>I277</f>
        <v>#DIV/0!</v>
      </c>
      <c r="K153" s="718" t="e">
        <f>I276</f>
        <v>#DIV/0!</v>
      </c>
      <c r="L153" s="718" t="e">
        <f>I275</f>
        <v>#DIV/0!</v>
      </c>
      <c r="M153" s="718" t="e">
        <f>I274</f>
        <v>#DIV/0!</v>
      </c>
      <c r="N153" s="311" t="e">
        <f t="shared" si="13"/>
        <v>#DIV/0!</v>
      </c>
    </row>
    <row r="154" spans="1:14" ht="18" customHeight="1" x14ac:dyDescent="0.25">
      <c r="A154" s="1292" t="s">
        <v>740</v>
      </c>
      <c r="B154" s="1281"/>
      <c r="C154" s="269">
        <f>C148-C149+C150</f>
        <v>0</v>
      </c>
      <c r="D154" s="269" t="e">
        <f t="shared" ref="D154:N154" si="15">D148-D149+D150</f>
        <v>#DIV/0!</v>
      </c>
      <c r="E154" s="269" t="e">
        <f t="shared" si="15"/>
        <v>#DIV/0!</v>
      </c>
      <c r="F154" s="269" t="e">
        <f t="shared" si="15"/>
        <v>#DIV/0!</v>
      </c>
      <c r="G154" s="269" t="e">
        <f t="shared" si="15"/>
        <v>#DIV/0!</v>
      </c>
      <c r="H154" s="269" t="e">
        <f t="shared" si="15"/>
        <v>#DIV/0!</v>
      </c>
      <c r="I154" s="269" t="e">
        <f t="shared" si="15"/>
        <v>#DIV/0!</v>
      </c>
      <c r="J154" s="269" t="e">
        <f t="shared" si="15"/>
        <v>#DIV/0!</v>
      </c>
      <c r="K154" s="269" t="e">
        <f t="shared" si="15"/>
        <v>#DIV/0!</v>
      </c>
      <c r="L154" s="269" t="e">
        <f t="shared" si="15"/>
        <v>#DIV/0!</v>
      </c>
      <c r="M154" s="269" t="e">
        <f t="shared" si="15"/>
        <v>#DIV/0!</v>
      </c>
      <c r="N154" s="269" t="e">
        <f t="shared" si="15"/>
        <v>#DIV/0!</v>
      </c>
    </row>
    <row r="155" spans="1:14" ht="18" customHeight="1" x14ac:dyDescent="0.25">
      <c r="A155" s="1136" t="s">
        <v>1040</v>
      </c>
      <c r="B155" s="1137"/>
      <c r="C155" s="483"/>
      <c r="D155" s="302"/>
      <c r="E155" s="272"/>
      <c r="F155" s="272"/>
      <c r="G155" s="272"/>
      <c r="H155" s="272"/>
      <c r="I155" s="272"/>
      <c r="J155" s="272"/>
      <c r="K155" s="272"/>
      <c r="L155" s="272"/>
      <c r="M155" s="272" t="s">
        <v>411</v>
      </c>
      <c r="N155" s="251"/>
    </row>
    <row r="156" spans="1:14" ht="18" customHeight="1" x14ac:dyDescent="0.25">
      <c r="A156" s="1142" t="s">
        <v>1041</v>
      </c>
      <c r="B156" s="1143"/>
      <c r="C156" s="484"/>
      <c r="D156" s="307"/>
      <c r="E156" s="274"/>
      <c r="F156" s="274"/>
      <c r="G156" s="274"/>
      <c r="H156" s="274"/>
      <c r="I156" s="274"/>
      <c r="J156" s="274"/>
      <c r="K156" s="274"/>
      <c r="L156" s="274"/>
      <c r="M156" s="274" t="s">
        <v>411</v>
      </c>
      <c r="N156" s="250"/>
    </row>
    <row r="157" spans="1:14" ht="18" customHeight="1" x14ac:dyDescent="0.25">
      <c r="A157" s="1292" t="s">
        <v>1016</v>
      </c>
      <c r="B157" s="1281"/>
      <c r="C157" s="484"/>
      <c r="D157" s="267" t="e">
        <f>D154+D155-D156</f>
        <v>#DIV/0!</v>
      </c>
      <c r="E157" s="267" t="e">
        <f t="shared" ref="E157:L157" si="16">E154+E155-E156</f>
        <v>#DIV/0!</v>
      </c>
      <c r="F157" s="267" t="e">
        <f t="shared" si="16"/>
        <v>#DIV/0!</v>
      </c>
      <c r="G157" s="267" t="e">
        <f t="shared" si="16"/>
        <v>#DIV/0!</v>
      </c>
      <c r="H157" s="267" t="e">
        <f t="shared" si="16"/>
        <v>#DIV/0!</v>
      </c>
      <c r="I157" s="267" t="e">
        <f t="shared" si="16"/>
        <v>#DIV/0!</v>
      </c>
      <c r="J157" s="267" t="e">
        <f t="shared" si="16"/>
        <v>#DIV/0!</v>
      </c>
      <c r="K157" s="267" t="e">
        <f t="shared" si="16"/>
        <v>#DIV/0!</v>
      </c>
      <c r="L157" s="267" t="e">
        <f t="shared" si="16"/>
        <v>#DIV/0!</v>
      </c>
      <c r="M157" s="267" t="e">
        <f>M154</f>
        <v>#DIV/0!</v>
      </c>
      <c r="N157" s="250"/>
    </row>
    <row r="158" spans="1:14" ht="18" customHeight="1" x14ac:dyDescent="0.25">
      <c r="A158" s="1138" t="s">
        <v>678</v>
      </c>
      <c r="B158" s="1139"/>
      <c r="C158" s="145"/>
      <c r="D158" s="337" t="e">
        <f>D157/D27</f>
        <v>#DIV/0!</v>
      </c>
      <c r="E158" s="337" t="e">
        <f t="shared" ref="E158:M158" si="17">E157/E27</f>
        <v>#DIV/0!</v>
      </c>
      <c r="F158" s="337" t="e">
        <f t="shared" si="17"/>
        <v>#DIV/0!</v>
      </c>
      <c r="G158" s="337" t="e">
        <f t="shared" si="17"/>
        <v>#DIV/0!</v>
      </c>
      <c r="H158" s="337" t="e">
        <f t="shared" si="17"/>
        <v>#DIV/0!</v>
      </c>
      <c r="I158" s="337" t="e">
        <f t="shared" si="17"/>
        <v>#DIV/0!</v>
      </c>
      <c r="J158" s="337" t="e">
        <f t="shared" si="17"/>
        <v>#DIV/0!</v>
      </c>
      <c r="K158" s="337" t="e">
        <f t="shared" si="17"/>
        <v>#DIV/0!</v>
      </c>
      <c r="L158" s="337" t="e">
        <f t="shared" si="17"/>
        <v>#DIV/0!</v>
      </c>
      <c r="M158" s="337" t="e">
        <f t="shared" si="17"/>
        <v>#DIV/0!</v>
      </c>
      <c r="N158" s="62"/>
    </row>
    <row r="159" spans="1:14" s="221" customFormat="1" ht="20.149999999999999" customHeight="1" x14ac:dyDescent="0.25">
      <c r="A159" s="338"/>
      <c r="B159" s="338"/>
      <c r="C159" s="128"/>
      <c r="D159" s="339"/>
      <c r="E159" s="339"/>
      <c r="F159" s="339"/>
      <c r="G159" s="339"/>
      <c r="H159" s="339"/>
      <c r="I159" s="339"/>
      <c r="J159" s="339"/>
      <c r="K159" s="339"/>
      <c r="L159" s="339"/>
      <c r="M159" s="339"/>
      <c r="N159" s="128"/>
    </row>
    <row r="160" spans="1:14" x14ac:dyDescent="0.25">
      <c r="A160" s="73"/>
      <c r="B160" s="73"/>
      <c r="C160" s="67"/>
      <c r="D160" s="67"/>
      <c r="E160" s="67"/>
      <c r="F160" s="67"/>
      <c r="G160" s="67"/>
      <c r="H160" s="67"/>
      <c r="I160" s="67"/>
      <c r="J160" s="67"/>
      <c r="K160" s="67"/>
      <c r="L160" s="67"/>
      <c r="M160" s="67"/>
      <c r="N160" s="67"/>
    </row>
    <row r="161" spans="1:14" x14ac:dyDescent="0.25">
      <c r="A161" s="1200" t="s">
        <v>1589</v>
      </c>
      <c r="B161" s="1200"/>
      <c r="C161" s="1200"/>
      <c r="D161" s="1200"/>
      <c r="E161" s="1200"/>
      <c r="F161" s="1200"/>
      <c r="G161" s="1200"/>
      <c r="H161" s="1200"/>
      <c r="I161" s="1200"/>
      <c r="J161" s="1200"/>
      <c r="K161" s="1200"/>
      <c r="L161" s="1200"/>
      <c r="M161" s="1200"/>
      <c r="N161" s="1200"/>
    </row>
    <row r="162" spans="1:14" ht="20.149999999999999" customHeight="1" x14ac:dyDescent="0.25">
      <c r="A162" s="1292" t="s">
        <v>908</v>
      </c>
      <c r="B162" s="1293"/>
      <c r="C162" s="74" t="s">
        <v>894</v>
      </c>
      <c r="D162" s="202">
        <f t="shared" ref="D162:K162" si="18">E162-1</f>
        <v>-9</v>
      </c>
      <c r="E162" s="202">
        <f t="shared" si="18"/>
        <v>-8</v>
      </c>
      <c r="F162" s="202">
        <f t="shared" si="18"/>
        <v>-7</v>
      </c>
      <c r="G162" s="202">
        <f t="shared" si="18"/>
        <v>-6</v>
      </c>
      <c r="H162" s="202">
        <f t="shared" si="18"/>
        <v>-5</v>
      </c>
      <c r="I162" s="202">
        <f t="shared" si="18"/>
        <v>-4</v>
      </c>
      <c r="J162" s="202">
        <f t="shared" si="18"/>
        <v>-3</v>
      </c>
      <c r="K162" s="202">
        <f t="shared" si="18"/>
        <v>-2</v>
      </c>
      <c r="L162" s="202">
        <f>M162-1</f>
        <v>-1</v>
      </c>
      <c r="M162" s="202">
        <f>B2</f>
        <v>0</v>
      </c>
      <c r="N162" s="202" t="s">
        <v>736</v>
      </c>
    </row>
    <row r="163" spans="1:14" ht="18" customHeight="1" x14ac:dyDescent="0.25">
      <c r="A163" s="1136" t="s">
        <v>737</v>
      </c>
      <c r="B163" s="1137"/>
      <c r="C163" s="310">
        <f t="shared" ref="C163:L163" si="19">C164+C165+C166</f>
        <v>0</v>
      </c>
      <c r="D163" s="310">
        <f t="shared" si="19"/>
        <v>0</v>
      </c>
      <c r="E163" s="310">
        <f t="shared" si="19"/>
        <v>0</v>
      </c>
      <c r="F163" s="310">
        <f t="shared" si="19"/>
        <v>0</v>
      </c>
      <c r="G163" s="310">
        <f t="shared" si="19"/>
        <v>0</v>
      </c>
      <c r="H163" s="310">
        <f t="shared" si="19"/>
        <v>0</v>
      </c>
      <c r="I163" s="310">
        <f t="shared" si="19"/>
        <v>0</v>
      </c>
      <c r="J163" s="310">
        <f t="shared" si="19"/>
        <v>0</v>
      </c>
      <c r="K163" s="310">
        <f t="shared" si="19"/>
        <v>0</v>
      </c>
      <c r="L163" s="310">
        <f t="shared" si="19"/>
        <v>0</v>
      </c>
      <c r="M163" s="238" t="s">
        <v>411</v>
      </c>
      <c r="N163" s="310">
        <f>SUM(C163:L163)</f>
        <v>0</v>
      </c>
    </row>
    <row r="164" spans="1:14" ht="18" customHeight="1" x14ac:dyDescent="0.25">
      <c r="A164" s="1233" t="s">
        <v>1321</v>
      </c>
      <c r="B164" s="1234"/>
      <c r="C164" s="302"/>
      <c r="D164" s="302"/>
      <c r="E164" s="302"/>
      <c r="F164" s="302"/>
      <c r="G164" s="302"/>
      <c r="H164" s="302"/>
      <c r="I164" s="302"/>
      <c r="J164" s="302"/>
      <c r="K164" s="302"/>
      <c r="L164" s="302"/>
      <c r="M164" s="272" t="s">
        <v>411</v>
      </c>
      <c r="N164" s="311">
        <f>SUM(C164:L164)</f>
        <v>0</v>
      </c>
    </row>
    <row r="165" spans="1:14" ht="18" customHeight="1" x14ac:dyDescent="0.25">
      <c r="A165" s="1233" t="s">
        <v>1326</v>
      </c>
      <c r="B165" s="1234"/>
      <c r="C165" s="302"/>
      <c r="D165" s="302"/>
      <c r="E165" s="302"/>
      <c r="F165" s="302"/>
      <c r="G165" s="302"/>
      <c r="H165" s="302"/>
      <c r="I165" s="302"/>
      <c r="J165" s="302"/>
      <c r="K165" s="302"/>
      <c r="L165" s="302"/>
      <c r="M165" s="272" t="s">
        <v>411</v>
      </c>
      <c r="N165" s="311">
        <f>SUM(C165:L165)</f>
        <v>0</v>
      </c>
    </row>
    <row r="166" spans="1:14" ht="18" customHeight="1" x14ac:dyDescent="0.25">
      <c r="A166" s="1233" t="s">
        <v>738</v>
      </c>
      <c r="B166" s="1234"/>
      <c r="C166" s="307"/>
      <c r="D166" s="307"/>
      <c r="E166" s="307"/>
      <c r="F166" s="307"/>
      <c r="G166" s="307"/>
      <c r="H166" s="307"/>
      <c r="I166" s="307"/>
      <c r="J166" s="307"/>
      <c r="K166" s="307"/>
      <c r="L166" s="307"/>
      <c r="M166" s="272" t="s">
        <v>411</v>
      </c>
      <c r="N166" s="312">
        <f>SUM(C166:L166)</f>
        <v>0</v>
      </c>
    </row>
    <row r="167" spans="1:14" ht="18" customHeight="1" x14ac:dyDescent="0.25">
      <c r="A167" s="1136" t="s">
        <v>703</v>
      </c>
      <c r="B167" s="1137"/>
      <c r="C167" s="431"/>
      <c r="D167" s="431"/>
      <c r="E167" s="431"/>
      <c r="F167" s="431"/>
      <c r="G167" s="431"/>
      <c r="H167" s="301"/>
      <c r="I167" s="241"/>
      <c r="J167" s="431"/>
      <c r="K167" s="431"/>
      <c r="L167" s="301"/>
      <c r="M167" s="238"/>
      <c r="N167" s="311">
        <f t="shared" ref="N167:N172" si="20">SUM(C167:M167)</f>
        <v>0</v>
      </c>
    </row>
    <row r="168" spans="1:14" ht="18" customHeight="1" x14ac:dyDescent="0.25">
      <c r="A168" s="1134" t="s">
        <v>1328</v>
      </c>
      <c r="B168" s="1135"/>
      <c r="C168" s="295"/>
      <c r="D168" s="273"/>
      <c r="E168" s="273"/>
      <c r="F168" s="302"/>
      <c r="G168" s="272"/>
      <c r="H168" s="272"/>
      <c r="I168" s="295"/>
      <c r="J168" s="302"/>
      <c r="K168" s="272"/>
      <c r="L168" s="272"/>
      <c r="M168" s="272"/>
      <c r="N168" s="311">
        <f t="shared" si="20"/>
        <v>0</v>
      </c>
    </row>
    <row r="169" spans="1:14" ht="18" customHeight="1" x14ac:dyDescent="0.25">
      <c r="A169" s="1134" t="s">
        <v>739</v>
      </c>
      <c r="B169" s="1135"/>
      <c r="C169" s="311">
        <f t="shared" ref="C169:M169" si="21">C170+C171+C172</f>
        <v>0</v>
      </c>
      <c r="D169" s="311" t="e">
        <f t="shared" si="21"/>
        <v>#DIV/0!</v>
      </c>
      <c r="E169" s="311" t="e">
        <f t="shared" si="21"/>
        <v>#DIV/0!</v>
      </c>
      <c r="F169" s="311" t="e">
        <f t="shared" si="21"/>
        <v>#DIV/0!</v>
      </c>
      <c r="G169" s="311" t="e">
        <f t="shared" si="21"/>
        <v>#DIV/0!</v>
      </c>
      <c r="H169" s="311" t="e">
        <f t="shared" si="21"/>
        <v>#DIV/0!</v>
      </c>
      <c r="I169" s="311" t="e">
        <f t="shared" si="21"/>
        <v>#DIV/0!</v>
      </c>
      <c r="J169" s="311" t="e">
        <f t="shared" si="21"/>
        <v>#DIV/0!</v>
      </c>
      <c r="K169" s="311" t="e">
        <f t="shared" si="21"/>
        <v>#DIV/0!</v>
      </c>
      <c r="L169" s="311" t="e">
        <f t="shared" si="21"/>
        <v>#DIV/0!</v>
      </c>
      <c r="M169" s="311" t="e">
        <f t="shared" si="21"/>
        <v>#DIV/0!</v>
      </c>
      <c r="N169" s="311" t="e">
        <f t="shared" si="20"/>
        <v>#DIV/0!</v>
      </c>
    </row>
    <row r="170" spans="1:14" ht="18" customHeight="1" x14ac:dyDescent="0.25">
      <c r="A170" s="1233" t="s">
        <v>1321</v>
      </c>
      <c r="B170" s="1234"/>
      <c r="C170" s="302"/>
      <c r="D170" s="302"/>
      <c r="E170" s="302"/>
      <c r="F170" s="302"/>
      <c r="G170" s="302"/>
      <c r="H170" s="302"/>
      <c r="I170" s="302"/>
      <c r="J170" s="302"/>
      <c r="K170" s="302"/>
      <c r="L170" s="302"/>
      <c r="M170" s="302"/>
      <c r="N170" s="311">
        <f t="shared" si="20"/>
        <v>0</v>
      </c>
    </row>
    <row r="171" spans="1:14" ht="18" customHeight="1" x14ac:dyDescent="0.25">
      <c r="A171" s="1233" t="s">
        <v>1326</v>
      </c>
      <c r="B171" s="1234"/>
      <c r="C171" s="302"/>
      <c r="D171" s="302"/>
      <c r="E171" s="302"/>
      <c r="F171" s="302"/>
      <c r="G171" s="302"/>
      <c r="H171" s="302"/>
      <c r="I171" s="302"/>
      <c r="J171" s="302"/>
      <c r="K171" s="302"/>
      <c r="L171" s="302"/>
      <c r="M171" s="302"/>
      <c r="N171" s="311">
        <f t="shared" si="20"/>
        <v>0</v>
      </c>
    </row>
    <row r="172" spans="1:14" ht="18" customHeight="1" x14ac:dyDescent="0.25">
      <c r="A172" s="1233" t="s">
        <v>738</v>
      </c>
      <c r="B172" s="1234"/>
      <c r="C172" s="307"/>
      <c r="D172" s="718" t="e">
        <f>H316</f>
        <v>#DIV/0!</v>
      </c>
      <c r="E172" s="718" t="e">
        <f>H315</f>
        <v>#DIV/0!</v>
      </c>
      <c r="F172" s="718" t="e">
        <f>H314</f>
        <v>#DIV/0!</v>
      </c>
      <c r="G172" s="718" t="e">
        <f>H313</f>
        <v>#DIV/0!</v>
      </c>
      <c r="H172" s="718" t="e">
        <f>H312</f>
        <v>#DIV/0!</v>
      </c>
      <c r="I172" s="718" t="e">
        <f>H311</f>
        <v>#DIV/0!</v>
      </c>
      <c r="J172" s="718" t="e">
        <f>H310</f>
        <v>#DIV/0!</v>
      </c>
      <c r="K172" s="718" t="e">
        <f>H309</f>
        <v>#DIV/0!</v>
      </c>
      <c r="L172" s="718" t="e">
        <f>H308</f>
        <v>#DIV/0!</v>
      </c>
      <c r="M172" s="718" t="e">
        <f>H307</f>
        <v>#DIV/0!</v>
      </c>
      <c r="N172" s="311" t="e">
        <f t="shared" si="20"/>
        <v>#DIV/0!</v>
      </c>
    </row>
    <row r="173" spans="1:14" ht="18" customHeight="1" x14ac:dyDescent="0.25">
      <c r="A173" s="1292" t="s">
        <v>740</v>
      </c>
      <c r="B173" s="1281"/>
      <c r="C173" s="269">
        <f>C167-C168+C169</f>
        <v>0</v>
      </c>
      <c r="D173" s="269" t="e">
        <f t="shared" ref="D173:N173" si="22">D167-D168+D169</f>
        <v>#DIV/0!</v>
      </c>
      <c r="E173" s="269" t="e">
        <f t="shared" si="22"/>
        <v>#DIV/0!</v>
      </c>
      <c r="F173" s="269" t="e">
        <f t="shared" si="22"/>
        <v>#DIV/0!</v>
      </c>
      <c r="G173" s="269" t="e">
        <f t="shared" si="22"/>
        <v>#DIV/0!</v>
      </c>
      <c r="H173" s="269" t="e">
        <f t="shared" si="22"/>
        <v>#DIV/0!</v>
      </c>
      <c r="I173" s="269" t="e">
        <f t="shared" si="22"/>
        <v>#DIV/0!</v>
      </c>
      <c r="J173" s="269" t="e">
        <f t="shared" si="22"/>
        <v>#DIV/0!</v>
      </c>
      <c r="K173" s="269" t="e">
        <f t="shared" si="22"/>
        <v>#DIV/0!</v>
      </c>
      <c r="L173" s="269" t="e">
        <f t="shared" si="22"/>
        <v>#DIV/0!</v>
      </c>
      <c r="M173" s="269" t="e">
        <f t="shared" si="22"/>
        <v>#DIV/0!</v>
      </c>
      <c r="N173" s="269" t="e">
        <f t="shared" si="22"/>
        <v>#DIV/0!</v>
      </c>
    </row>
    <row r="174" spans="1:14" ht="18" customHeight="1" x14ac:dyDescent="0.25">
      <c r="A174" s="1136" t="s">
        <v>1040</v>
      </c>
      <c r="B174" s="1137"/>
      <c r="C174" s="483"/>
      <c r="D174" s="302"/>
      <c r="E174" s="272"/>
      <c r="F174" s="272"/>
      <c r="G174" s="272"/>
      <c r="H174" s="272"/>
      <c r="I174" s="272"/>
      <c r="J174" s="272"/>
      <c r="K174" s="272"/>
      <c r="L174" s="272"/>
      <c r="M174" s="272" t="s">
        <v>411</v>
      </c>
      <c r="N174" s="251"/>
    </row>
    <row r="175" spans="1:14" ht="18" customHeight="1" x14ac:dyDescent="0.25">
      <c r="A175" s="1142" t="s">
        <v>1041</v>
      </c>
      <c r="B175" s="1143"/>
      <c r="C175" s="484"/>
      <c r="D175" s="307"/>
      <c r="E175" s="274"/>
      <c r="F175" s="274"/>
      <c r="G175" s="274"/>
      <c r="H175" s="274"/>
      <c r="I175" s="274"/>
      <c r="J175" s="274"/>
      <c r="K175" s="274"/>
      <c r="L175" s="274"/>
      <c r="M175" s="274" t="s">
        <v>411</v>
      </c>
      <c r="N175" s="250"/>
    </row>
    <row r="176" spans="1:14" ht="18" customHeight="1" x14ac:dyDescent="0.25">
      <c r="A176" s="1292" t="s">
        <v>1016</v>
      </c>
      <c r="B176" s="1281"/>
      <c r="C176" s="484"/>
      <c r="D176" s="267" t="e">
        <f t="shared" ref="D176:L176" si="23">D173+D174-D175</f>
        <v>#DIV/0!</v>
      </c>
      <c r="E176" s="267" t="e">
        <f t="shared" si="23"/>
        <v>#DIV/0!</v>
      </c>
      <c r="F176" s="267" t="e">
        <f t="shared" si="23"/>
        <v>#DIV/0!</v>
      </c>
      <c r="G176" s="267" t="e">
        <f t="shared" si="23"/>
        <v>#DIV/0!</v>
      </c>
      <c r="H176" s="267" t="e">
        <f t="shared" si="23"/>
        <v>#DIV/0!</v>
      </c>
      <c r="I176" s="267" t="e">
        <f t="shared" si="23"/>
        <v>#DIV/0!</v>
      </c>
      <c r="J176" s="267" t="e">
        <f t="shared" si="23"/>
        <v>#DIV/0!</v>
      </c>
      <c r="K176" s="267" t="e">
        <f t="shared" si="23"/>
        <v>#DIV/0!</v>
      </c>
      <c r="L176" s="267" t="e">
        <f t="shared" si="23"/>
        <v>#DIV/0!</v>
      </c>
      <c r="M176" s="267" t="e">
        <f>M173</f>
        <v>#DIV/0!</v>
      </c>
      <c r="N176" s="250"/>
    </row>
    <row r="177" spans="1:14" ht="18" customHeight="1" x14ac:dyDescent="0.25">
      <c r="A177" s="1138" t="s">
        <v>678</v>
      </c>
      <c r="B177" s="1139"/>
      <c r="C177" s="145"/>
      <c r="D177" s="337" t="e">
        <f>D176/D51</f>
        <v>#DIV/0!</v>
      </c>
      <c r="E177" s="337" t="e">
        <f t="shared" ref="E177:M177" si="24">E176/E51</f>
        <v>#DIV/0!</v>
      </c>
      <c r="F177" s="337" t="e">
        <f t="shared" si="24"/>
        <v>#DIV/0!</v>
      </c>
      <c r="G177" s="337" t="e">
        <f t="shared" si="24"/>
        <v>#DIV/0!</v>
      </c>
      <c r="H177" s="337" t="e">
        <f t="shared" si="24"/>
        <v>#DIV/0!</v>
      </c>
      <c r="I177" s="337" t="e">
        <f t="shared" si="24"/>
        <v>#DIV/0!</v>
      </c>
      <c r="J177" s="337" t="e">
        <f t="shared" si="24"/>
        <v>#DIV/0!</v>
      </c>
      <c r="K177" s="337" t="e">
        <f t="shared" si="24"/>
        <v>#DIV/0!</v>
      </c>
      <c r="L177" s="337" t="e">
        <f t="shared" si="24"/>
        <v>#DIV/0!</v>
      </c>
      <c r="M177" s="337" t="e">
        <f t="shared" si="24"/>
        <v>#DIV/0!</v>
      </c>
      <c r="N177" s="62"/>
    </row>
    <row r="178" spans="1:14" x14ac:dyDescent="0.25">
      <c r="A178" s="73"/>
      <c r="B178" s="73"/>
      <c r="C178" s="67"/>
      <c r="D178" s="67"/>
      <c r="E178" s="67"/>
      <c r="F178" s="67"/>
      <c r="G178" s="67"/>
      <c r="H178" s="67"/>
      <c r="I178" s="67"/>
      <c r="J178" s="67"/>
      <c r="K178" s="67"/>
      <c r="L178" s="67"/>
      <c r="M178" s="67"/>
      <c r="N178" s="67"/>
    </row>
    <row r="179" spans="1:14" x14ac:dyDescent="0.25">
      <c r="A179" s="73"/>
      <c r="B179" s="73"/>
      <c r="C179" s="67"/>
      <c r="D179" s="67"/>
      <c r="E179" s="67"/>
      <c r="F179" s="67"/>
      <c r="G179" s="67"/>
      <c r="H179" s="67"/>
      <c r="I179" s="67"/>
      <c r="J179" s="67"/>
      <c r="K179" s="67"/>
      <c r="L179" s="67"/>
      <c r="M179" s="67"/>
      <c r="N179" s="67"/>
    </row>
    <row r="180" spans="1:14" x14ac:dyDescent="0.25">
      <c r="A180" s="1162" t="s">
        <v>1042</v>
      </c>
      <c r="B180" s="1162"/>
      <c r="C180" s="1162"/>
      <c r="D180" s="1162"/>
      <c r="E180" s="1162"/>
      <c r="F180" s="1162"/>
      <c r="G180" s="1162"/>
      <c r="H180" s="1162"/>
      <c r="I180" s="1162"/>
      <c r="J180" s="1162"/>
      <c r="K180" s="1162"/>
      <c r="L180" s="1162"/>
      <c r="M180" s="1162"/>
      <c r="N180" s="1162"/>
    </row>
    <row r="181" spans="1:14" x14ac:dyDescent="0.25">
      <c r="A181" s="1200" t="s">
        <v>324</v>
      </c>
      <c r="B181" s="1200"/>
      <c r="C181" s="1200"/>
      <c r="D181" s="1200"/>
      <c r="E181" s="1200"/>
      <c r="F181" s="1200"/>
      <c r="G181" s="1200"/>
      <c r="H181" s="1200"/>
      <c r="I181" s="1200"/>
      <c r="J181" s="1200"/>
      <c r="K181" s="1200"/>
      <c r="L181" s="1200"/>
      <c r="M181" s="1200"/>
      <c r="N181" s="1200"/>
    </row>
    <row r="182" spans="1:14" ht="24.05" customHeight="1" x14ac:dyDescent="0.25">
      <c r="A182" s="1292" t="s">
        <v>908</v>
      </c>
      <c r="B182" s="1281"/>
      <c r="C182" s="55" t="s">
        <v>894</v>
      </c>
      <c r="D182" s="202">
        <f t="shared" ref="D182:K182" si="25">E182-1</f>
        <v>-9</v>
      </c>
      <c r="E182" s="202">
        <f t="shared" si="25"/>
        <v>-8</v>
      </c>
      <c r="F182" s="202">
        <f t="shared" si="25"/>
        <v>-7</v>
      </c>
      <c r="G182" s="202">
        <f t="shared" si="25"/>
        <v>-6</v>
      </c>
      <c r="H182" s="202">
        <f t="shared" si="25"/>
        <v>-5</v>
      </c>
      <c r="I182" s="202">
        <f t="shared" si="25"/>
        <v>-4</v>
      </c>
      <c r="J182" s="202">
        <f t="shared" si="25"/>
        <v>-3</v>
      </c>
      <c r="K182" s="202">
        <f t="shared" si="25"/>
        <v>-2</v>
      </c>
      <c r="L182" s="202">
        <f>M182-1</f>
        <v>-1</v>
      </c>
      <c r="M182" s="202">
        <f>B2</f>
        <v>0</v>
      </c>
      <c r="N182" s="202" t="s">
        <v>736</v>
      </c>
    </row>
    <row r="183" spans="1:14" ht="20.149999999999999" customHeight="1" x14ac:dyDescent="0.25">
      <c r="A183" s="1136" t="s">
        <v>737</v>
      </c>
      <c r="B183" s="1137"/>
      <c r="C183" s="310">
        <f>C184+C185+C186</f>
        <v>0</v>
      </c>
      <c r="D183" s="310">
        <f t="shared" ref="D183:L183" si="26">D184+D185+D186</f>
        <v>0</v>
      </c>
      <c r="E183" s="310">
        <f t="shared" si="26"/>
        <v>0</v>
      </c>
      <c r="F183" s="310">
        <f t="shared" si="26"/>
        <v>0</v>
      </c>
      <c r="G183" s="310">
        <f t="shared" si="26"/>
        <v>0</v>
      </c>
      <c r="H183" s="310">
        <f t="shared" si="26"/>
        <v>0</v>
      </c>
      <c r="I183" s="310">
        <f t="shared" si="26"/>
        <v>0</v>
      </c>
      <c r="J183" s="310">
        <f t="shared" si="26"/>
        <v>0</v>
      </c>
      <c r="K183" s="310">
        <f t="shared" si="26"/>
        <v>0</v>
      </c>
      <c r="L183" s="310">
        <f t="shared" si="26"/>
        <v>0</v>
      </c>
      <c r="M183" s="238" t="s">
        <v>411</v>
      </c>
      <c r="N183" s="310">
        <f>SUM(C183:L183)</f>
        <v>0</v>
      </c>
    </row>
    <row r="184" spans="1:14" ht="20.149999999999999" customHeight="1" x14ac:dyDescent="0.25">
      <c r="A184" s="1233" t="s">
        <v>1321</v>
      </c>
      <c r="B184" s="1234"/>
      <c r="C184" s="743">
        <f>C145+C164</f>
        <v>0</v>
      </c>
      <c r="D184" s="743">
        <f t="shared" ref="D184:L184" si="27">D145+D164</f>
        <v>0</v>
      </c>
      <c r="E184" s="743">
        <f t="shared" si="27"/>
        <v>0</v>
      </c>
      <c r="F184" s="743">
        <f t="shared" si="27"/>
        <v>0</v>
      </c>
      <c r="G184" s="743">
        <f t="shared" si="27"/>
        <v>0</v>
      </c>
      <c r="H184" s="743">
        <f t="shared" si="27"/>
        <v>0</v>
      </c>
      <c r="I184" s="743">
        <f t="shared" si="27"/>
        <v>0</v>
      </c>
      <c r="J184" s="743">
        <f t="shared" si="27"/>
        <v>0</v>
      </c>
      <c r="K184" s="743">
        <f t="shared" si="27"/>
        <v>0</v>
      </c>
      <c r="L184" s="743">
        <f t="shared" si="27"/>
        <v>0</v>
      </c>
      <c r="M184" s="272" t="s">
        <v>411</v>
      </c>
      <c r="N184" s="311">
        <f>SUM(C184:L184)</f>
        <v>0</v>
      </c>
    </row>
    <row r="185" spans="1:14" ht="20.149999999999999" customHeight="1" x14ac:dyDescent="0.25">
      <c r="A185" s="1233" t="s">
        <v>1326</v>
      </c>
      <c r="B185" s="1234"/>
      <c r="C185" s="743">
        <f t="shared" ref="C185:M188" si="28">C146+C165</f>
        <v>0</v>
      </c>
      <c r="D185" s="743">
        <f t="shared" si="28"/>
        <v>0</v>
      </c>
      <c r="E185" s="743">
        <f t="shared" si="28"/>
        <v>0</v>
      </c>
      <c r="F185" s="743">
        <f t="shared" si="28"/>
        <v>0</v>
      </c>
      <c r="G185" s="743">
        <f t="shared" si="28"/>
        <v>0</v>
      </c>
      <c r="H185" s="743">
        <f t="shared" si="28"/>
        <v>0</v>
      </c>
      <c r="I185" s="743">
        <f t="shared" si="28"/>
        <v>0</v>
      </c>
      <c r="J185" s="743">
        <f t="shared" si="28"/>
        <v>0</v>
      </c>
      <c r="K185" s="743">
        <f t="shared" si="28"/>
        <v>0</v>
      </c>
      <c r="L185" s="743">
        <f t="shared" si="28"/>
        <v>0</v>
      </c>
      <c r="M185" s="272" t="s">
        <v>411</v>
      </c>
      <c r="N185" s="311">
        <f>SUM(C185:L185)</f>
        <v>0</v>
      </c>
    </row>
    <row r="186" spans="1:14" ht="20.149999999999999" customHeight="1" x14ac:dyDescent="0.25">
      <c r="A186" s="1233" t="s">
        <v>738</v>
      </c>
      <c r="B186" s="1234"/>
      <c r="C186" s="718">
        <f t="shared" si="28"/>
        <v>0</v>
      </c>
      <c r="D186" s="718">
        <f t="shared" si="28"/>
        <v>0</v>
      </c>
      <c r="E186" s="718">
        <f t="shared" si="28"/>
        <v>0</v>
      </c>
      <c r="F186" s="718">
        <f t="shared" si="28"/>
        <v>0</v>
      </c>
      <c r="G186" s="718">
        <f t="shared" si="28"/>
        <v>0</v>
      </c>
      <c r="H186" s="718">
        <f t="shared" si="28"/>
        <v>0</v>
      </c>
      <c r="I186" s="718">
        <f t="shared" si="28"/>
        <v>0</v>
      </c>
      <c r="J186" s="718">
        <f t="shared" si="28"/>
        <v>0</v>
      </c>
      <c r="K186" s="718">
        <f t="shared" si="28"/>
        <v>0</v>
      </c>
      <c r="L186" s="718">
        <f t="shared" si="28"/>
        <v>0</v>
      </c>
      <c r="M186" s="274" t="s">
        <v>411</v>
      </c>
      <c r="N186" s="312">
        <f>SUM(C186:L186)</f>
        <v>0</v>
      </c>
    </row>
    <row r="187" spans="1:14" ht="20.149999999999999" customHeight="1" x14ac:dyDescent="0.25">
      <c r="A187" s="1136" t="s">
        <v>1043</v>
      </c>
      <c r="B187" s="1137"/>
      <c r="C187" s="721">
        <f t="shared" si="28"/>
        <v>0</v>
      </c>
      <c r="D187" s="743">
        <f t="shared" si="28"/>
        <v>0</v>
      </c>
      <c r="E187" s="722">
        <f t="shared" si="28"/>
        <v>0</v>
      </c>
      <c r="F187" s="722">
        <f t="shared" si="28"/>
        <v>0</v>
      </c>
      <c r="G187" s="722">
        <f t="shared" si="28"/>
        <v>0</v>
      </c>
      <c r="H187" s="722">
        <f t="shared" si="28"/>
        <v>0</v>
      </c>
      <c r="I187" s="745">
        <f t="shared" si="28"/>
        <v>0</v>
      </c>
      <c r="J187" s="721">
        <f t="shared" si="28"/>
        <v>0</v>
      </c>
      <c r="K187" s="721">
        <f t="shared" si="28"/>
        <v>0</v>
      </c>
      <c r="L187" s="743">
        <f t="shared" si="28"/>
        <v>0</v>
      </c>
      <c r="M187" s="722">
        <f t="shared" si="28"/>
        <v>0</v>
      </c>
      <c r="N187" s="311">
        <f t="shared" ref="N187:N192" si="29">SUM(C187:M187)</f>
        <v>0</v>
      </c>
    </row>
    <row r="188" spans="1:14" ht="20.149999999999999" customHeight="1" x14ac:dyDescent="0.25">
      <c r="A188" s="1134" t="s">
        <v>1328</v>
      </c>
      <c r="B188" s="1135"/>
      <c r="C188" s="745">
        <f t="shared" si="28"/>
        <v>0</v>
      </c>
      <c r="D188" s="743">
        <f t="shared" si="28"/>
        <v>0</v>
      </c>
      <c r="E188" s="722">
        <f t="shared" si="28"/>
        <v>0</v>
      </c>
      <c r="F188" s="722">
        <f t="shared" si="28"/>
        <v>0</v>
      </c>
      <c r="G188" s="722">
        <f t="shared" si="28"/>
        <v>0</v>
      </c>
      <c r="H188" s="722">
        <f t="shared" si="28"/>
        <v>0</v>
      </c>
      <c r="I188" s="745">
        <f t="shared" si="28"/>
        <v>0</v>
      </c>
      <c r="J188" s="743">
        <f t="shared" si="28"/>
        <v>0</v>
      </c>
      <c r="K188" s="722">
        <f t="shared" si="28"/>
        <v>0</v>
      </c>
      <c r="L188" s="722">
        <f t="shared" si="28"/>
        <v>0</v>
      </c>
      <c r="M188" s="722">
        <f t="shared" si="28"/>
        <v>0</v>
      </c>
      <c r="N188" s="311">
        <f t="shared" si="29"/>
        <v>0</v>
      </c>
    </row>
    <row r="189" spans="1:14" ht="20.149999999999999" customHeight="1" x14ac:dyDescent="0.25">
      <c r="A189" s="1134" t="s">
        <v>1044</v>
      </c>
      <c r="B189" s="1135"/>
      <c r="C189" s="311">
        <f t="shared" ref="C189:M189" si="30">C190+C191+C192</f>
        <v>0</v>
      </c>
      <c r="D189" s="311" t="e">
        <f t="shared" si="30"/>
        <v>#DIV/0!</v>
      </c>
      <c r="E189" s="311" t="e">
        <f t="shared" si="30"/>
        <v>#DIV/0!</v>
      </c>
      <c r="F189" s="311" t="e">
        <f t="shared" si="30"/>
        <v>#DIV/0!</v>
      </c>
      <c r="G189" s="311" t="e">
        <f t="shared" si="30"/>
        <v>#DIV/0!</v>
      </c>
      <c r="H189" s="311" t="e">
        <f t="shared" si="30"/>
        <v>#DIV/0!</v>
      </c>
      <c r="I189" s="311" t="e">
        <f t="shared" si="30"/>
        <v>#DIV/0!</v>
      </c>
      <c r="J189" s="311" t="e">
        <f t="shared" si="30"/>
        <v>#DIV/0!</v>
      </c>
      <c r="K189" s="311" t="e">
        <f t="shared" si="30"/>
        <v>#DIV/0!</v>
      </c>
      <c r="L189" s="311" t="e">
        <f t="shared" si="30"/>
        <v>#DIV/0!</v>
      </c>
      <c r="M189" s="311" t="e">
        <f t="shared" si="30"/>
        <v>#DIV/0!</v>
      </c>
      <c r="N189" s="311" t="e">
        <f>SUM(C189:M189)</f>
        <v>#DIV/0!</v>
      </c>
    </row>
    <row r="190" spans="1:14" ht="20.149999999999999" customHeight="1" x14ac:dyDescent="0.25">
      <c r="A190" s="1233" t="s">
        <v>1321</v>
      </c>
      <c r="B190" s="1234"/>
      <c r="C190" s="743">
        <f t="shared" ref="C190:M192" si="31">C151+C170</f>
        <v>0</v>
      </c>
      <c r="D190" s="743">
        <f t="shared" si="31"/>
        <v>0</v>
      </c>
      <c r="E190" s="743">
        <f t="shared" si="31"/>
        <v>0</v>
      </c>
      <c r="F190" s="743">
        <f t="shared" si="31"/>
        <v>0</v>
      </c>
      <c r="G190" s="743">
        <f t="shared" si="31"/>
        <v>0</v>
      </c>
      <c r="H190" s="743">
        <f t="shared" si="31"/>
        <v>0</v>
      </c>
      <c r="I190" s="743">
        <f t="shared" si="31"/>
        <v>0</v>
      </c>
      <c r="J190" s="743">
        <f t="shared" si="31"/>
        <v>0</v>
      </c>
      <c r="K190" s="743">
        <f t="shared" si="31"/>
        <v>0</v>
      </c>
      <c r="L190" s="743">
        <f t="shared" si="31"/>
        <v>0</v>
      </c>
      <c r="M190" s="743">
        <f t="shared" si="31"/>
        <v>0</v>
      </c>
      <c r="N190" s="311">
        <f t="shared" si="29"/>
        <v>0</v>
      </c>
    </row>
    <row r="191" spans="1:14" ht="20.149999999999999" customHeight="1" x14ac:dyDescent="0.25">
      <c r="A191" s="1233" t="s">
        <v>1326</v>
      </c>
      <c r="B191" s="1234"/>
      <c r="C191" s="743">
        <f t="shared" si="31"/>
        <v>0</v>
      </c>
      <c r="D191" s="743">
        <f t="shared" si="31"/>
        <v>0</v>
      </c>
      <c r="E191" s="743">
        <f t="shared" si="31"/>
        <v>0</v>
      </c>
      <c r="F191" s="743">
        <f t="shared" si="31"/>
        <v>0</v>
      </c>
      <c r="G191" s="743">
        <f t="shared" si="31"/>
        <v>0</v>
      </c>
      <c r="H191" s="743">
        <f t="shared" si="31"/>
        <v>0</v>
      </c>
      <c r="I191" s="743">
        <f t="shared" si="31"/>
        <v>0</v>
      </c>
      <c r="J191" s="743">
        <f t="shared" si="31"/>
        <v>0</v>
      </c>
      <c r="K191" s="743">
        <f t="shared" si="31"/>
        <v>0</v>
      </c>
      <c r="L191" s="743">
        <f t="shared" si="31"/>
        <v>0</v>
      </c>
      <c r="M191" s="743">
        <f t="shared" si="31"/>
        <v>0</v>
      </c>
      <c r="N191" s="311">
        <f t="shared" si="29"/>
        <v>0</v>
      </c>
    </row>
    <row r="192" spans="1:14" ht="20.149999999999999" customHeight="1" x14ac:dyDescent="0.25">
      <c r="A192" s="1233" t="s">
        <v>738</v>
      </c>
      <c r="B192" s="1234"/>
      <c r="C192" s="718">
        <f t="shared" si="31"/>
        <v>0</v>
      </c>
      <c r="D192" s="718" t="e">
        <f t="shared" si="31"/>
        <v>#DIV/0!</v>
      </c>
      <c r="E192" s="718" t="e">
        <f t="shared" si="31"/>
        <v>#DIV/0!</v>
      </c>
      <c r="F192" s="718" t="e">
        <f t="shared" si="31"/>
        <v>#DIV/0!</v>
      </c>
      <c r="G192" s="718" t="e">
        <f t="shared" si="31"/>
        <v>#DIV/0!</v>
      </c>
      <c r="H192" s="718" t="e">
        <f t="shared" si="31"/>
        <v>#DIV/0!</v>
      </c>
      <c r="I192" s="718" t="e">
        <f t="shared" si="31"/>
        <v>#DIV/0!</v>
      </c>
      <c r="J192" s="718" t="e">
        <f t="shared" si="31"/>
        <v>#DIV/0!</v>
      </c>
      <c r="K192" s="718" t="e">
        <f t="shared" si="31"/>
        <v>#DIV/0!</v>
      </c>
      <c r="L192" s="718" t="e">
        <f t="shared" si="31"/>
        <v>#DIV/0!</v>
      </c>
      <c r="M192" s="718" t="e">
        <f t="shared" si="31"/>
        <v>#DIV/0!</v>
      </c>
      <c r="N192" s="311" t="e">
        <f t="shared" si="29"/>
        <v>#DIV/0!</v>
      </c>
    </row>
    <row r="193" spans="1:14" ht="20.149999999999999" customHeight="1" x14ac:dyDescent="0.25">
      <c r="A193" s="1292" t="s">
        <v>1045</v>
      </c>
      <c r="B193" s="1281"/>
      <c r="C193" s="269">
        <f>C187-C188+C189</f>
        <v>0</v>
      </c>
      <c r="D193" s="269" t="e">
        <f t="shared" ref="D193:N193" si="32">D187-D188+D189</f>
        <v>#DIV/0!</v>
      </c>
      <c r="E193" s="269" t="e">
        <f t="shared" si="32"/>
        <v>#DIV/0!</v>
      </c>
      <c r="F193" s="269" t="e">
        <f t="shared" si="32"/>
        <v>#DIV/0!</v>
      </c>
      <c r="G193" s="269" t="e">
        <f t="shared" si="32"/>
        <v>#DIV/0!</v>
      </c>
      <c r="H193" s="269" t="e">
        <f t="shared" si="32"/>
        <v>#DIV/0!</v>
      </c>
      <c r="I193" s="269" t="e">
        <f t="shared" si="32"/>
        <v>#DIV/0!</v>
      </c>
      <c r="J193" s="269" t="e">
        <f t="shared" si="32"/>
        <v>#DIV/0!</v>
      </c>
      <c r="K193" s="269" t="e">
        <f t="shared" si="32"/>
        <v>#DIV/0!</v>
      </c>
      <c r="L193" s="269" t="e">
        <f t="shared" si="32"/>
        <v>#DIV/0!</v>
      </c>
      <c r="M193" s="269" t="e">
        <f t="shared" si="32"/>
        <v>#DIV/0!</v>
      </c>
      <c r="N193" s="269" t="e">
        <f t="shared" si="32"/>
        <v>#DIV/0!</v>
      </c>
    </row>
    <row r="194" spans="1:14" ht="20.149999999999999" customHeight="1" x14ac:dyDescent="0.25">
      <c r="A194" s="1136" t="s">
        <v>279</v>
      </c>
      <c r="B194" s="1137"/>
      <c r="C194" s="429"/>
      <c r="D194" s="722">
        <f t="shared" ref="D194:L195" si="33">D155+D174</f>
        <v>0</v>
      </c>
      <c r="E194" s="722">
        <f t="shared" si="33"/>
        <v>0</v>
      </c>
      <c r="F194" s="722">
        <f t="shared" si="33"/>
        <v>0</v>
      </c>
      <c r="G194" s="722">
        <f t="shared" si="33"/>
        <v>0</v>
      </c>
      <c r="H194" s="722">
        <f t="shared" si="33"/>
        <v>0</v>
      </c>
      <c r="I194" s="720">
        <f t="shared" si="33"/>
        <v>0</v>
      </c>
      <c r="J194" s="722">
        <f t="shared" si="33"/>
        <v>0</v>
      </c>
      <c r="K194" s="722">
        <f t="shared" si="33"/>
        <v>0</v>
      </c>
      <c r="L194" s="722">
        <f t="shared" si="33"/>
        <v>0</v>
      </c>
      <c r="M194" s="272" t="s">
        <v>411</v>
      </c>
      <c r="N194" s="470">
        <f>L194</f>
        <v>0</v>
      </c>
    </row>
    <row r="195" spans="1:14" ht="20.149999999999999" customHeight="1" x14ac:dyDescent="0.25">
      <c r="A195" s="1142" t="s">
        <v>1041</v>
      </c>
      <c r="B195" s="1143"/>
      <c r="C195" s="484"/>
      <c r="D195" s="718">
        <f t="shared" si="33"/>
        <v>0</v>
      </c>
      <c r="E195" s="744">
        <f t="shared" si="33"/>
        <v>0</v>
      </c>
      <c r="F195" s="744">
        <f t="shared" si="33"/>
        <v>0</v>
      </c>
      <c r="G195" s="744">
        <f t="shared" si="33"/>
        <v>0</v>
      </c>
      <c r="H195" s="744">
        <f t="shared" si="33"/>
        <v>0</v>
      </c>
      <c r="I195" s="746">
        <f t="shared" si="33"/>
        <v>0</v>
      </c>
      <c r="J195" s="718">
        <f t="shared" si="33"/>
        <v>0</v>
      </c>
      <c r="K195" s="744">
        <f t="shared" si="33"/>
        <v>0</v>
      </c>
      <c r="L195" s="744">
        <f t="shared" si="33"/>
        <v>0</v>
      </c>
      <c r="M195" s="274" t="s">
        <v>411</v>
      </c>
      <c r="N195" s="470">
        <f>L195</f>
        <v>0</v>
      </c>
    </row>
    <row r="196" spans="1:14" ht="20.149999999999999" customHeight="1" x14ac:dyDescent="0.25">
      <c r="A196" s="1292" t="s">
        <v>1016</v>
      </c>
      <c r="B196" s="1281"/>
      <c r="C196" s="250"/>
      <c r="D196" s="267" t="e">
        <f>D193+D194-D195</f>
        <v>#DIV/0!</v>
      </c>
      <c r="E196" s="267" t="e">
        <f t="shared" ref="E196:L196" si="34">E193+E194-E195</f>
        <v>#DIV/0!</v>
      </c>
      <c r="F196" s="267" t="e">
        <f t="shared" si="34"/>
        <v>#DIV/0!</v>
      </c>
      <c r="G196" s="267" t="e">
        <f t="shared" si="34"/>
        <v>#DIV/0!</v>
      </c>
      <c r="H196" s="267" t="e">
        <f t="shared" si="34"/>
        <v>#DIV/0!</v>
      </c>
      <c r="I196" s="267" t="e">
        <f t="shared" si="34"/>
        <v>#DIV/0!</v>
      </c>
      <c r="J196" s="267" t="e">
        <f t="shared" si="34"/>
        <v>#DIV/0!</v>
      </c>
      <c r="K196" s="267" t="e">
        <f t="shared" si="34"/>
        <v>#DIV/0!</v>
      </c>
      <c r="L196" s="267" t="e">
        <f t="shared" si="34"/>
        <v>#DIV/0!</v>
      </c>
      <c r="M196" s="267" t="e">
        <f>M193</f>
        <v>#DIV/0!</v>
      </c>
      <c r="N196" s="335" t="e">
        <f>L196+M196</f>
        <v>#DIV/0!</v>
      </c>
    </row>
    <row r="197" spans="1:14" ht="20.149999999999999" customHeight="1" x14ac:dyDescent="0.25">
      <c r="A197" s="1136" t="s">
        <v>280</v>
      </c>
      <c r="B197" s="1137"/>
      <c r="C197" s="64"/>
      <c r="D197" s="340" t="e">
        <f>D196/D71</f>
        <v>#DIV/0!</v>
      </c>
      <c r="E197" s="340" t="e">
        <f t="shared" ref="E197:M197" si="35">E196/E71</f>
        <v>#DIV/0!</v>
      </c>
      <c r="F197" s="340" t="e">
        <f t="shared" si="35"/>
        <v>#DIV/0!</v>
      </c>
      <c r="G197" s="340" t="e">
        <f t="shared" si="35"/>
        <v>#DIV/0!</v>
      </c>
      <c r="H197" s="340" t="e">
        <f t="shared" si="35"/>
        <v>#DIV/0!</v>
      </c>
      <c r="I197" s="340" t="e">
        <f t="shared" si="35"/>
        <v>#DIV/0!</v>
      </c>
      <c r="J197" s="340" t="e">
        <f t="shared" si="35"/>
        <v>#DIV/0!</v>
      </c>
      <c r="K197" s="340" t="e">
        <f t="shared" si="35"/>
        <v>#DIV/0!</v>
      </c>
      <c r="L197" s="340" t="e">
        <f t="shared" si="35"/>
        <v>#DIV/0!</v>
      </c>
      <c r="M197" s="340" t="e">
        <f t="shared" si="35"/>
        <v>#DIV/0!</v>
      </c>
      <c r="N197" s="340" t="e">
        <f>N196/(L71+M71)</f>
        <v>#DIV/0!</v>
      </c>
    </row>
    <row r="198" spans="1:14" ht="20.149999999999999" customHeight="1" x14ac:dyDescent="0.25">
      <c r="A198" s="1142" t="s">
        <v>1017</v>
      </c>
      <c r="B198" s="1143"/>
      <c r="C198" s="62"/>
      <c r="D198" s="61"/>
      <c r="E198" s="58"/>
      <c r="F198" s="58"/>
      <c r="G198" s="58"/>
      <c r="H198" s="58"/>
      <c r="I198" s="253" t="e">
        <f>I196/D15</f>
        <v>#DIV/0!</v>
      </c>
      <c r="J198" s="253" t="e">
        <f>J196/E15</f>
        <v>#DIV/0!</v>
      </c>
      <c r="K198" s="253" t="e">
        <f>K196/F15</f>
        <v>#DIV/0!</v>
      </c>
      <c r="L198" s="253" t="e">
        <f>L196/G15</f>
        <v>#DIV/0!</v>
      </c>
      <c r="M198" s="253" t="e">
        <f>M196/H15</f>
        <v>#DIV/0!</v>
      </c>
      <c r="N198" s="253" t="e">
        <f>N196/(G15+H15)</f>
        <v>#DIV/0!</v>
      </c>
    </row>
    <row r="199" spans="1:14" x14ac:dyDescent="0.25">
      <c r="A199" s="101"/>
      <c r="B199" s="101"/>
      <c r="C199" s="67"/>
      <c r="D199" s="67"/>
      <c r="E199" s="67"/>
      <c r="F199" s="67"/>
      <c r="G199" s="67"/>
      <c r="H199" s="67"/>
      <c r="I199" s="67"/>
      <c r="J199" s="67"/>
      <c r="K199" s="67"/>
      <c r="L199" s="67"/>
      <c r="M199" s="67"/>
      <c r="N199" s="67"/>
    </row>
    <row r="200" spans="1:14" x14ac:dyDescent="0.25">
      <c r="A200" s="99" t="s">
        <v>281</v>
      </c>
      <c r="B200" s="99"/>
      <c r="C200" s="67"/>
      <c r="D200" s="67"/>
      <c r="E200" s="67"/>
      <c r="F200" s="67"/>
      <c r="G200" s="67"/>
      <c r="H200" s="67"/>
      <c r="I200" s="67"/>
      <c r="J200" s="67"/>
      <c r="K200" s="67"/>
      <c r="L200" s="67"/>
      <c r="M200" s="67"/>
      <c r="N200" s="67"/>
    </row>
    <row r="201" spans="1:14" x14ac:dyDescent="0.25">
      <c r="A201" s="99" t="s">
        <v>282</v>
      </c>
      <c r="B201" s="99"/>
      <c r="C201" s="67"/>
      <c r="D201" s="67"/>
      <c r="E201" s="67"/>
      <c r="F201" s="67"/>
      <c r="G201" s="67"/>
      <c r="H201" s="67"/>
      <c r="I201" s="67"/>
      <c r="J201" s="67"/>
      <c r="K201" s="67"/>
      <c r="L201" s="67"/>
      <c r="M201" s="67"/>
      <c r="N201" s="67"/>
    </row>
    <row r="202" spans="1:14" x14ac:dyDescent="0.25">
      <c r="A202" s="99" t="s">
        <v>283</v>
      </c>
      <c r="B202" s="99"/>
      <c r="C202" s="67"/>
      <c r="D202" s="67"/>
      <c r="E202" s="67"/>
      <c r="F202" s="67"/>
      <c r="G202" s="67"/>
      <c r="H202" s="67"/>
      <c r="I202" s="67"/>
      <c r="J202" s="67"/>
      <c r="K202" s="67"/>
      <c r="L202" s="67"/>
      <c r="M202" s="67"/>
      <c r="N202" s="67"/>
    </row>
    <row r="203" spans="1:14" x14ac:dyDescent="0.25">
      <c r="A203" s="99" t="s">
        <v>284</v>
      </c>
      <c r="B203" s="99"/>
      <c r="C203" s="67"/>
      <c r="D203" s="67"/>
      <c r="E203" s="67"/>
      <c r="F203" s="67"/>
      <c r="G203" s="67"/>
      <c r="H203" s="67"/>
      <c r="I203" s="67"/>
      <c r="J203" s="67"/>
      <c r="K203" s="67"/>
      <c r="L203" s="67"/>
      <c r="M203" s="67"/>
      <c r="N203" s="67"/>
    </row>
    <row r="204" spans="1:14" x14ac:dyDescent="0.25">
      <c r="A204" s="124" t="s">
        <v>285</v>
      </c>
      <c r="B204" s="124"/>
      <c r="C204" s="67"/>
      <c r="D204" s="67"/>
      <c r="E204" s="67"/>
      <c r="F204" s="67"/>
      <c r="G204" s="67"/>
      <c r="H204" s="67"/>
      <c r="I204" s="67"/>
      <c r="J204" s="67"/>
      <c r="K204" s="67"/>
      <c r="L204" s="67"/>
      <c r="M204" s="67"/>
      <c r="N204" s="67"/>
    </row>
    <row r="205" spans="1:14" x14ac:dyDescent="0.25">
      <c r="A205" s="99" t="s">
        <v>460</v>
      </c>
      <c r="B205" s="99"/>
      <c r="C205" s="67"/>
      <c r="D205" s="67"/>
      <c r="E205" s="67"/>
      <c r="F205" s="67"/>
      <c r="G205" s="67"/>
      <c r="H205" s="67"/>
      <c r="I205" s="67"/>
      <c r="J205" s="67"/>
      <c r="K205" s="67"/>
      <c r="L205" s="67"/>
      <c r="M205" s="67"/>
      <c r="N205" s="67"/>
    </row>
    <row r="220" spans="1:12" ht="37.5" customHeight="1" x14ac:dyDescent="0.25">
      <c r="A220" s="1290" t="s">
        <v>326</v>
      </c>
      <c r="B220" s="1291"/>
      <c r="C220" s="1291"/>
      <c r="D220" s="1291"/>
      <c r="E220" s="1291"/>
      <c r="F220" s="1291"/>
      <c r="G220" s="1291"/>
      <c r="H220" s="1291"/>
      <c r="I220" s="1291"/>
      <c r="J220" s="1291"/>
      <c r="K220" s="1291"/>
      <c r="L220" s="1291"/>
    </row>
    <row r="221" spans="1:12" x14ac:dyDescent="0.25">
      <c r="A221" s="112"/>
      <c r="B221" s="83"/>
      <c r="C221" s="83"/>
      <c r="D221" s="83"/>
      <c r="E221" s="83"/>
      <c r="F221" s="83"/>
      <c r="G221" s="83"/>
      <c r="H221" s="83"/>
      <c r="I221" s="83"/>
      <c r="J221" s="67" t="s">
        <v>213</v>
      </c>
      <c r="K221" s="67"/>
      <c r="L221" s="67"/>
    </row>
    <row r="222" spans="1:12" x14ac:dyDescent="0.25">
      <c r="A222" s="24"/>
      <c r="B222" s="24"/>
      <c r="C222" s="17">
        <f t="shared" ref="C222:J222" si="36">D222-1</f>
        <v>-9</v>
      </c>
      <c r="D222" s="17">
        <f t="shared" si="36"/>
        <v>-8</v>
      </c>
      <c r="E222" s="17">
        <f t="shared" si="36"/>
        <v>-7</v>
      </c>
      <c r="F222" s="17">
        <f t="shared" si="36"/>
        <v>-6</v>
      </c>
      <c r="G222" s="17">
        <f t="shared" si="36"/>
        <v>-5</v>
      </c>
      <c r="H222" s="17">
        <f t="shared" si="36"/>
        <v>-4</v>
      </c>
      <c r="I222" s="17">
        <f t="shared" si="36"/>
        <v>-3</v>
      </c>
      <c r="J222" s="17">
        <f t="shared" si="36"/>
        <v>-2</v>
      </c>
      <c r="K222" s="17">
        <f>L222-1</f>
        <v>-1</v>
      </c>
      <c r="L222" s="17">
        <f>B2</f>
        <v>0</v>
      </c>
    </row>
    <row r="223" spans="1:12" x14ac:dyDescent="0.25">
      <c r="A223" s="1124">
        <f>A227-1</f>
        <v>-9</v>
      </c>
      <c r="B223" s="132" t="s">
        <v>1023</v>
      </c>
      <c r="C223" s="259" t="s">
        <v>642</v>
      </c>
      <c r="D223" s="262">
        <f>C224</f>
        <v>0</v>
      </c>
      <c r="E223" s="262">
        <f>D223+D224</f>
        <v>0</v>
      </c>
      <c r="F223" s="262">
        <f t="shared" ref="F223:L223" si="37">E223+E224</f>
        <v>0</v>
      </c>
      <c r="G223" s="262">
        <f t="shared" si="37"/>
        <v>0</v>
      </c>
      <c r="H223" s="262">
        <f t="shared" si="37"/>
        <v>0</v>
      </c>
      <c r="I223" s="262">
        <f t="shared" si="37"/>
        <v>0</v>
      </c>
      <c r="J223" s="262">
        <f t="shared" si="37"/>
        <v>0</v>
      </c>
      <c r="K223" s="262">
        <f t="shared" si="37"/>
        <v>0</v>
      </c>
      <c r="L223" s="262">
        <f t="shared" si="37"/>
        <v>0</v>
      </c>
    </row>
    <row r="224" spans="1:12" x14ac:dyDescent="0.25">
      <c r="A224" s="1124"/>
      <c r="B224" s="38" t="s">
        <v>1024</v>
      </c>
      <c r="C224" s="257"/>
      <c r="D224" s="257"/>
      <c r="E224" s="257"/>
      <c r="F224" s="257"/>
      <c r="G224" s="257"/>
      <c r="H224" s="257"/>
      <c r="I224" s="257"/>
      <c r="J224" s="257"/>
      <c r="K224" s="257"/>
      <c r="L224" s="702">
        <f>D148</f>
        <v>0</v>
      </c>
    </row>
    <row r="225" spans="1:12" x14ac:dyDescent="0.25">
      <c r="A225" s="1124"/>
      <c r="B225" s="38" t="s">
        <v>1025</v>
      </c>
      <c r="C225" s="257"/>
      <c r="D225" s="257"/>
      <c r="E225" s="257"/>
      <c r="F225" s="257"/>
      <c r="G225" s="257"/>
      <c r="H225" s="257"/>
      <c r="I225" s="257"/>
      <c r="J225" s="257"/>
      <c r="K225" s="257"/>
      <c r="L225" s="702">
        <f>B283</f>
        <v>0</v>
      </c>
    </row>
    <row r="226" spans="1:12" x14ac:dyDescent="0.25">
      <c r="A226" s="1124"/>
      <c r="B226" s="131" t="s">
        <v>407</v>
      </c>
      <c r="C226" s="265">
        <f>C224+C225</f>
        <v>0</v>
      </c>
      <c r="D226" s="265">
        <f>D223+D224+D225</f>
        <v>0</v>
      </c>
      <c r="E226" s="265">
        <f>E223+E224+E225</f>
        <v>0</v>
      </c>
      <c r="F226" s="265">
        <f t="shared" ref="F226:L226" si="38">F223+F224+F225</f>
        <v>0</v>
      </c>
      <c r="G226" s="265">
        <f t="shared" si="38"/>
        <v>0</v>
      </c>
      <c r="H226" s="265">
        <f t="shared" si="38"/>
        <v>0</v>
      </c>
      <c r="I226" s="265">
        <f t="shared" si="38"/>
        <v>0</v>
      </c>
      <c r="J226" s="265">
        <f t="shared" si="38"/>
        <v>0</v>
      </c>
      <c r="K226" s="265">
        <f t="shared" si="38"/>
        <v>0</v>
      </c>
      <c r="L226" s="265">
        <f t="shared" si="38"/>
        <v>0</v>
      </c>
    </row>
    <row r="227" spans="1:12" x14ac:dyDescent="0.25">
      <c r="A227" s="1124">
        <f>A231-1</f>
        <v>-8</v>
      </c>
      <c r="B227" s="132" t="s">
        <v>1023</v>
      </c>
      <c r="C227" s="257"/>
      <c r="D227" s="259" t="s">
        <v>642</v>
      </c>
      <c r="E227" s="262">
        <f>D228</f>
        <v>0</v>
      </c>
      <c r="F227" s="262">
        <f t="shared" ref="F227:L227" si="39">E227+E228</f>
        <v>0</v>
      </c>
      <c r="G227" s="262">
        <f t="shared" si="39"/>
        <v>0</v>
      </c>
      <c r="H227" s="262">
        <f t="shared" si="39"/>
        <v>0</v>
      </c>
      <c r="I227" s="262">
        <f t="shared" si="39"/>
        <v>0</v>
      </c>
      <c r="J227" s="262">
        <f t="shared" si="39"/>
        <v>0</v>
      </c>
      <c r="K227" s="262">
        <f t="shared" si="39"/>
        <v>0</v>
      </c>
      <c r="L227" s="262">
        <f t="shared" si="39"/>
        <v>0</v>
      </c>
    </row>
    <row r="228" spans="1:12" x14ac:dyDescent="0.25">
      <c r="A228" s="1124"/>
      <c r="B228" s="38" t="s">
        <v>1024</v>
      </c>
      <c r="C228" s="257"/>
      <c r="D228" s="257"/>
      <c r="E228" s="257"/>
      <c r="F228" s="257"/>
      <c r="G228" s="257"/>
      <c r="H228" s="257"/>
      <c r="I228" s="257"/>
      <c r="J228" s="257"/>
      <c r="K228" s="257"/>
      <c r="L228" s="702">
        <f>E148</f>
        <v>0</v>
      </c>
    </row>
    <row r="229" spans="1:12" x14ac:dyDescent="0.25">
      <c r="A229" s="1124"/>
      <c r="B229" s="38" t="s">
        <v>1025</v>
      </c>
      <c r="C229" s="257"/>
      <c r="D229" s="257"/>
      <c r="E229" s="257"/>
      <c r="F229" s="257"/>
      <c r="G229" s="257"/>
      <c r="H229" s="257"/>
      <c r="I229" s="257"/>
      <c r="J229" s="257"/>
      <c r="K229" s="257"/>
      <c r="L229" s="702">
        <f>B282</f>
        <v>0</v>
      </c>
    </row>
    <row r="230" spans="1:12" x14ac:dyDescent="0.25">
      <c r="A230" s="1124"/>
      <c r="B230" s="131" t="s">
        <v>407</v>
      </c>
      <c r="C230" s="257"/>
      <c r="D230" s="265">
        <f>D228+D229</f>
        <v>0</v>
      </c>
      <c r="E230" s="265">
        <f>E227+E228+E229</f>
        <v>0</v>
      </c>
      <c r="F230" s="265">
        <f t="shared" ref="F230:L230" si="40">F227+F228+F229</f>
        <v>0</v>
      </c>
      <c r="G230" s="265">
        <f t="shared" si="40"/>
        <v>0</v>
      </c>
      <c r="H230" s="265">
        <f t="shared" si="40"/>
        <v>0</v>
      </c>
      <c r="I230" s="265">
        <f t="shared" si="40"/>
        <v>0</v>
      </c>
      <c r="J230" s="265">
        <f t="shared" si="40"/>
        <v>0</v>
      </c>
      <c r="K230" s="265">
        <f t="shared" si="40"/>
        <v>0</v>
      </c>
      <c r="L230" s="265">
        <f t="shared" si="40"/>
        <v>0</v>
      </c>
    </row>
    <row r="231" spans="1:12" x14ac:dyDescent="0.25">
      <c r="A231" s="1124">
        <f>A235-1</f>
        <v>-7</v>
      </c>
      <c r="B231" s="132" t="s">
        <v>1023</v>
      </c>
      <c r="C231" s="290"/>
      <c r="D231" s="258"/>
      <c r="E231" s="259" t="s">
        <v>642</v>
      </c>
      <c r="F231" s="262">
        <f>E232</f>
        <v>0</v>
      </c>
      <c r="G231" s="262">
        <f t="shared" ref="G231:L231" si="41">F231+F232</f>
        <v>0</v>
      </c>
      <c r="H231" s="262">
        <f t="shared" si="41"/>
        <v>0</v>
      </c>
      <c r="I231" s="262">
        <f t="shared" si="41"/>
        <v>0</v>
      </c>
      <c r="J231" s="262">
        <f t="shared" si="41"/>
        <v>0</v>
      </c>
      <c r="K231" s="262">
        <f t="shared" si="41"/>
        <v>0</v>
      </c>
      <c r="L231" s="262">
        <f t="shared" si="41"/>
        <v>0</v>
      </c>
    </row>
    <row r="232" spans="1:12" x14ac:dyDescent="0.25">
      <c r="A232" s="1124"/>
      <c r="B232" s="38" t="s">
        <v>1024</v>
      </c>
      <c r="C232" s="290"/>
      <c r="D232" s="258"/>
      <c r="E232" s="257"/>
      <c r="F232" s="257"/>
      <c r="G232" s="257"/>
      <c r="H232" s="257"/>
      <c r="I232" s="257"/>
      <c r="J232" s="257"/>
      <c r="K232" s="257"/>
      <c r="L232" s="702">
        <f>F148</f>
        <v>0</v>
      </c>
    </row>
    <row r="233" spans="1:12" x14ac:dyDescent="0.25">
      <c r="A233" s="1124"/>
      <c r="B233" s="38" t="s">
        <v>1025</v>
      </c>
      <c r="C233" s="290"/>
      <c r="D233" s="258"/>
      <c r="E233" s="257"/>
      <c r="F233" s="257"/>
      <c r="G233" s="257"/>
      <c r="H233" s="257"/>
      <c r="I233" s="257"/>
      <c r="J233" s="257"/>
      <c r="K233" s="257"/>
      <c r="L233" s="702">
        <f>B281</f>
        <v>0</v>
      </c>
    </row>
    <row r="234" spans="1:12" x14ac:dyDescent="0.25">
      <c r="A234" s="1124"/>
      <c r="B234" s="131" t="s">
        <v>407</v>
      </c>
      <c r="C234" s="290"/>
      <c r="D234" s="258"/>
      <c r="E234" s="265">
        <f>E232+E233</f>
        <v>0</v>
      </c>
      <c r="F234" s="265">
        <f>F231+F232+F233</f>
        <v>0</v>
      </c>
      <c r="G234" s="265">
        <f t="shared" ref="G234:L234" si="42">G231+G232+G233</f>
        <v>0</v>
      </c>
      <c r="H234" s="265">
        <f t="shared" si="42"/>
        <v>0</v>
      </c>
      <c r="I234" s="265">
        <f t="shared" si="42"/>
        <v>0</v>
      </c>
      <c r="J234" s="265">
        <f t="shared" si="42"/>
        <v>0</v>
      </c>
      <c r="K234" s="265">
        <f t="shared" si="42"/>
        <v>0</v>
      </c>
      <c r="L234" s="265">
        <f t="shared" si="42"/>
        <v>0</v>
      </c>
    </row>
    <row r="235" spans="1:12" x14ac:dyDescent="0.25">
      <c r="A235" s="1124">
        <f>A239-1</f>
        <v>-6</v>
      </c>
      <c r="B235" s="132" t="s">
        <v>1023</v>
      </c>
      <c r="C235" s="290"/>
      <c r="D235" s="258"/>
      <c r="E235" s="258"/>
      <c r="F235" s="259" t="s">
        <v>642</v>
      </c>
      <c r="G235" s="262">
        <f>F236</f>
        <v>0</v>
      </c>
      <c r="H235" s="262">
        <f>G235+G236</f>
        <v>0</v>
      </c>
      <c r="I235" s="262">
        <f>H235+H236</f>
        <v>0</v>
      </c>
      <c r="J235" s="262">
        <f>I235+I236</f>
        <v>0</v>
      </c>
      <c r="K235" s="262">
        <f>J235+J236</f>
        <v>0</v>
      </c>
      <c r="L235" s="262">
        <f>K235+K236</f>
        <v>0</v>
      </c>
    </row>
    <row r="236" spans="1:12" x14ac:dyDescent="0.25">
      <c r="A236" s="1124"/>
      <c r="B236" s="38" t="s">
        <v>1024</v>
      </c>
      <c r="C236" s="290"/>
      <c r="D236" s="258"/>
      <c r="E236" s="258"/>
      <c r="F236" s="257"/>
      <c r="G236" s="257"/>
      <c r="H236" s="257"/>
      <c r="I236" s="257"/>
      <c r="J236" s="257"/>
      <c r="K236" s="257"/>
      <c r="L236" s="702">
        <f>G148</f>
        <v>0</v>
      </c>
    </row>
    <row r="237" spans="1:12" x14ac:dyDescent="0.25">
      <c r="A237" s="1124"/>
      <c r="B237" s="38" t="s">
        <v>1025</v>
      </c>
      <c r="C237" s="290"/>
      <c r="D237" s="258"/>
      <c r="E237" s="258"/>
      <c r="F237" s="257"/>
      <c r="G237" s="257"/>
      <c r="H237" s="257"/>
      <c r="I237" s="257"/>
      <c r="J237" s="257"/>
      <c r="K237" s="257"/>
      <c r="L237" s="702">
        <f>B280</f>
        <v>0</v>
      </c>
    </row>
    <row r="238" spans="1:12" x14ac:dyDescent="0.25">
      <c r="A238" s="1124"/>
      <c r="B238" s="131" t="s">
        <v>407</v>
      </c>
      <c r="C238" s="290"/>
      <c r="D238" s="258"/>
      <c r="E238" s="258"/>
      <c r="F238" s="265">
        <f>F236+F237</f>
        <v>0</v>
      </c>
      <c r="G238" s="265">
        <f t="shared" ref="G238:L238" si="43">G235+G236+G237</f>
        <v>0</v>
      </c>
      <c r="H238" s="265">
        <f t="shared" si="43"/>
        <v>0</v>
      </c>
      <c r="I238" s="265">
        <f t="shared" si="43"/>
        <v>0</v>
      </c>
      <c r="J238" s="265">
        <f t="shared" si="43"/>
        <v>0</v>
      </c>
      <c r="K238" s="265">
        <f t="shared" si="43"/>
        <v>0</v>
      </c>
      <c r="L238" s="265">
        <f t="shared" si="43"/>
        <v>0</v>
      </c>
    </row>
    <row r="239" spans="1:12" x14ac:dyDescent="0.25">
      <c r="A239" s="1124">
        <f>A243-1</f>
        <v>-5</v>
      </c>
      <c r="B239" s="132" t="s">
        <v>1023</v>
      </c>
      <c r="C239" s="290"/>
      <c r="D239" s="258"/>
      <c r="E239" s="258"/>
      <c r="F239" s="258"/>
      <c r="G239" s="259" t="s">
        <v>642</v>
      </c>
      <c r="H239" s="262">
        <f>G240</f>
        <v>0</v>
      </c>
      <c r="I239" s="262">
        <f>H239+H240</f>
        <v>0</v>
      </c>
      <c r="J239" s="262">
        <f>I239+I240</f>
        <v>0</v>
      </c>
      <c r="K239" s="262">
        <f>J239+J240</f>
        <v>0</v>
      </c>
      <c r="L239" s="262">
        <f>K239+K240</f>
        <v>0</v>
      </c>
    </row>
    <row r="240" spans="1:12" x14ac:dyDescent="0.25">
      <c r="A240" s="1124"/>
      <c r="B240" s="38" t="s">
        <v>1024</v>
      </c>
      <c r="C240" s="290"/>
      <c r="D240" s="258"/>
      <c r="E240" s="258"/>
      <c r="F240" s="258"/>
      <c r="G240" s="257"/>
      <c r="H240" s="257"/>
      <c r="I240" s="257"/>
      <c r="J240" s="257"/>
      <c r="K240" s="257"/>
      <c r="L240" s="702">
        <f>H148</f>
        <v>0</v>
      </c>
    </row>
    <row r="241" spans="1:12" x14ac:dyDescent="0.25">
      <c r="A241" s="1124"/>
      <c r="B241" s="38" t="s">
        <v>1025</v>
      </c>
      <c r="C241" s="290"/>
      <c r="D241" s="258"/>
      <c r="E241" s="258"/>
      <c r="F241" s="258"/>
      <c r="G241" s="257"/>
      <c r="H241" s="257"/>
      <c r="I241" s="257"/>
      <c r="J241" s="257"/>
      <c r="K241" s="257"/>
      <c r="L241" s="702">
        <f>B279</f>
        <v>0</v>
      </c>
    </row>
    <row r="242" spans="1:12" x14ac:dyDescent="0.25">
      <c r="A242" s="1124"/>
      <c r="B242" s="131" t="s">
        <v>407</v>
      </c>
      <c r="C242" s="290"/>
      <c r="D242" s="258"/>
      <c r="E242" s="258"/>
      <c r="F242" s="258"/>
      <c r="G242" s="265">
        <f>G240+G241</f>
        <v>0</v>
      </c>
      <c r="H242" s="265">
        <f>H239+H240+H241</f>
        <v>0</v>
      </c>
      <c r="I242" s="265">
        <f>I239+I240+I241</f>
        <v>0</v>
      </c>
      <c r="J242" s="265">
        <f>J239+J240+J241</f>
        <v>0</v>
      </c>
      <c r="K242" s="265">
        <f>K239+K240+K241</f>
        <v>0</v>
      </c>
      <c r="L242" s="265">
        <f>L239+L240+L241</f>
        <v>0</v>
      </c>
    </row>
    <row r="243" spans="1:12" x14ac:dyDescent="0.25">
      <c r="A243" s="1124">
        <f>A247-1</f>
        <v>-4</v>
      </c>
      <c r="B243" s="132" t="s">
        <v>1023</v>
      </c>
      <c r="C243" s="290"/>
      <c r="D243" s="258"/>
      <c r="E243" s="258"/>
      <c r="F243" s="258"/>
      <c r="G243" s="258"/>
      <c r="H243" s="259" t="s">
        <v>642</v>
      </c>
      <c r="I243" s="262">
        <f>H244</f>
        <v>0</v>
      </c>
      <c r="J243" s="262">
        <f>I243+I244</f>
        <v>0</v>
      </c>
      <c r="K243" s="262">
        <f>J243+J244</f>
        <v>0</v>
      </c>
      <c r="L243" s="262">
        <f>K243+K244</f>
        <v>0</v>
      </c>
    </row>
    <row r="244" spans="1:12" x14ac:dyDescent="0.25">
      <c r="A244" s="1124"/>
      <c r="B244" s="38" t="s">
        <v>1024</v>
      </c>
      <c r="C244" s="290"/>
      <c r="D244" s="258"/>
      <c r="E244" s="258"/>
      <c r="F244" s="258"/>
      <c r="G244" s="258"/>
      <c r="H244" s="257"/>
      <c r="I244" s="257"/>
      <c r="J244" s="257"/>
      <c r="K244" s="257"/>
      <c r="L244" s="702">
        <f>I148</f>
        <v>0</v>
      </c>
    </row>
    <row r="245" spans="1:12" x14ac:dyDescent="0.25">
      <c r="A245" s="1124"/>
      <c r="B245" s="38" t="s">
        <v>1025</v>
      </c>
      <c r="C245" s="290"/>
      <c r="D245" s="258"/>
      <c r="E245" s="258"/>
      <c r="F245" s="258"/>
      <c r="G245" s="258"/>
      <c r="H245" s="257"/>
      <c r="I245" s="257"/>
      <c r="J245" s="257"/>
      <c r="K245" s="257"/>
      <c r="L245" s="702">
        <f>B278</f>
        <v>0</v>
      </c>
    </row>
    <row r="246" spans="1:12" x14ac:dyDescent="0.25">
      <c r="A246" s="1124"/>
      <c r="B246" s="131" t="s">
        <v>407</v>
      </c>
      <c r="C246" s="290"/>
      <c r="D246" s="258"/>
      <c r="E246" s="258"/>
      <c r="F246" s="258"/>
      <c r="G246" s="258"/>
      <c r="H246" s="265">
        <f>H244+H245</f>
        <v>0</v>
      </c>
      <c r="I246" s="265">
        <f>I243+I244+I245</f>
        <v>0</v>
      </c>
      <c r="J246" s="265">
        <f>J243+J244+J245</f>
        <v>0</v>
      </c>
      <c r="K246" s="265">
        <f>K243+K244+K245</f>
        <v>0</v>
      </c>
      <c r="L246" s="265">
        <f>L243+L244+L245</f>
        <v>0</v>
      </c>
    </row>
    <row r="247" spans="1:12" x14ac:dyDescent="0.25">
      <c r="A247" s="1124">
        <f>A251-1</f>
        <v>-3</v>
      </c>
      <c r="B247" s="132" t="s">
        <v>1023</v>
      </c>
      <c r="C247" s="290"/>
      <c r="D247" s="258"/>
      <c r="E247" s="258"/>
      <c r="F247" s="258"/>
      <c r="G247" s="258"/>
      <c r="H247" s="258"/>
      <c r="I247" s="259" t="s">
        <v>642</v>
      </c>
      <c r="J247" s="262">
        <f>I248</f>
        <v>0</v>
      </c>
      <c r="K247" s="262">
        <f>J247+J248</f>
        <v>0</v>
      </c>
      <c r="L247" s="262">
        <f>K247+K248</f>
        <v>0</v>
      </c>
    </row>
    <row r="248" spans="1:12" x14ac:dyDescent="0.25">
      <c r="A248" s="1124"/>
      <c r="B248" s="38" t="s">
        <v>1024</v>
      </c>
      <c r="C248" s="290"/>
      <c r="D248" s="258"/>
      <c r="E248" s="258"/>
      <c r="F248" s="258"/>
      <c r="G248" s="258"/>
      <c r="H248" s="258"/>
      <c r="I248" s="257"/>
      <c r="J248" s="257"/>
      <c r="K248" s="257"/>
      <c r="L248" s="702">
        <f>J148</f>
        <v>0</v>
      </c>
    </row>
    <row r="249" spans="1:12" x14ac:dyDescent="0.25">
      <c r="A249" s="1124"/>
      <c r="B249" s="38" t="s">
        <v>1025</v>
      </c>
      <c r="C249" s="290"/>
      <c r="D249" s="258"/>
      <c r="E249" s="258"/>
      <c r="F249" s="258"/>
      <c r="G249" s="258"/>
      <c r="H249" s="258"/>
      <c r="I249" s="257"/>
      <c r="J249" s="257"/>
      <c r="K249" s="257"/>
      <c r="L249" s="702">
        <f>B277</f>
        <v>0</v>
      </c>
    </row>
    <row r="250" spans="1:12" x14ac:dyDescent="0.25">
      <c r="A250" s="1124"/>
      <c r="B250" s="131" t="s">
        <v>407</v>
      </c>
      <c r="C250" s="290"/>
      <c r="D250" s="258"/>
      <c r="E250" s="258"/>
      <c r="F250" s="258"/>
      <c r="G250" s="258"/>
      <c r="H250" s="258"/>
      <c r="I250" s="265">
        <f>I248+I249</f>
        <v>0</v>
      </c>
      <c r="J250" s="265">
        <f>J247+J248+J249</f>
        <v>0</v>
      </c>
      <c r="K250" s="265">
        <f>K247+K248+K249</f>
        <v>0</v>
      </c>
      <c r="L250" s="265">
        <f>L247+L248+L249</f>
        <v>0</v>
      </c>
    </row>
    <row r="251" spans="1:12" x14ac:dyDescent="0.25">
      <c r="A251" s="1124">
        <f>A255-1</f>
        <v>-2</v>
      </c>
      <c r="B251" s="132" t="s">
        <v>1023</v>
      </c>
      <c r="C251" s="290"/>
      <c r="D251" s="258"/>
      <c r="E251" s="258"/>
      <c r="F251" s="258"/>
      <c r="G251" s="258"/>
      <c r="H251" s="258"/>
      <c r="I251" s="258"/>
      <c r="J251" s="259" t="s">
        <v>642</v>
      </c>
      <c r="K251" s="262">
        <f>J252</f>
        <v>0</v>
      </c>
      <c r="L251" s="262">
        <f>K251+K252</f>
        <v>0</v>
      </c>
    </row>
    <row r="252" spans="1:12" x14ac:dyDescent="0.25">
      <c r="A252" s="1124"/>
      <c r="B252" s="38" t="s">
        <v>1024</v>
      </c>
      <c r="C252" s="290"/>
      <c r="D252" s="258"/>
      <c r="E252" s="258"/>
      <c r="F252" s="258"/>
      <c r="G252" s="258"/>
      <c r="H252" s="258"/>
      <c r="I252" s="258"/>
      <c r="J252" s="257"/>
      <c r="K252" s="257"/>
      <c r="L252" s="702">
        <f>K148</f>
        <v>0</v>
      </c>
    </row>
    <row r="253" spans="1:12" x14ac:dyDescent="0.25">
      <c r="A253" s="1124"/>
      <c r="B253" s="38" t="s">
        <v>1025</v>
      </c>
      <c r="C253" s="290"/>
      <c r="D253" s="258"/>
      <c r="E253" s="258"/>
      <c r="F253" s="258"/>
      <c r="G253" s="258"/>
      <c r="H253" s="258"/>
      <c r="I253" s="258"/>
      <c r="J253" s="257"/>
      <c r="K253" s="257"/>
      <c r="L253" s="702">
        <f>B276</f>
        <v>0</v>
      </c>
    </row>
    <row r="254" spans="1:12" x14ac:dyDescent="0.25">
      <c r="A254" s="1124"/>
      <c r="B254" s="131" t="s">
        <v>407</v>
      </c>
      <c r="C254" s="290"/>
      <c r="D254" s="258"/>
      <c r="E254" s="258"/>
      <c r="F254" s="258"/>
      <c r="G254" s="258"/>
      <c r="H254" s="258"/>
      <c r="I254" s="258"/>
      <c r="J254" s="265">
        <f>J252+J253</f>
        <v>0</v>
      </c>
      <c r="K254" s="265">
        <f>K251+K252+K253</f>
        <v>0</v>
      </c>
      <c r="L254" s="265">
        <f>L251+L252+L253</f>
        <v>0</v>
      </c>
    </row>
    <row r="255" spans="1:12" x14ac:dyDescent="0.25">
      <c r="A255" s="1124">
        <f>A259-1</f>
        <v>-1</v>
      </c>
      <c r="B255" s="132" t="s">
        <v>1023</v>
      </c>
      <c r="C255" s="290"/>
      <c r="D255" s="258"/>
      <c r="E255" s="258"/>
      <c r="F255" s="258"/>
      <c r="G255" s="258"/>
      <c r="H255" s="258"/>
      <c r="I255" s="258"/>
      <c r="J255" s="258"/>
      <c r="K255" s="259" t="s">
        <v>642</v>
      </c>
      <c r="L255" s="262">
        <f>K256</f>
        <v>0</v>
      </c>
    </row>
    <row r="256" spans="1:12" x14ac:dyDescent="0.25">
      <c r="A256" s="1124"/>
      <c r="B256" s="38" t="s">
        <v>1024</v>
      </c>
      <c r="C256" s="290"/>
      <c r="D256" s="258"/>
      <c r="E256" s="258"/>
      <c r="F256" s="258"/>
      <c r="G256" s="258"/>
      <c r="H256" s="258"/>
      <c r="I256" s="258"/>
      <c r="J256" s="258"/>
      <c r="K256" s="257"/>
      <c r="L256" s="702">
        <f>L148</f>
        <v>0</v>
      </c>
    </row>
    <row r="257" spans="1:15" x14ac:dyDescent="0.25">
      <c r="A257" s="1124"/>
      <c r="B257" s="38" t="s">
        <v>1025</v>
      </c>
      <c r="C257" s="290"/>
      <c r="D257" s="258"/>
      <c r="E257" s="258"/>
      <c r="F257" s="258"/>
      <c r="G257" s="258"/>
      <c r="H257" s="258"/>
      <c r="I257" s="258"/>
      <c r="J257" s="258"/>
      <c r="K257" s="257"/>
      <c r="L257" s="702">
        <f>B275</f>
        <v>0</v>
      </c>
    </row>
    <row r="258" spans="1:15" x14ac:dyDescent="0.25">
      <c r="A258" s="1124"/>
      <c r="B258" s="131" t="s">
        <v>407</v>
      </c>
      <c r="C258" s="290"/>
      <c r="D258" s="258"/>
      <c r="E258" s="258"/>
      <c r="F258" s="258"/>
      <c r="G258" s="258"/>
      <c r="H258" s="258"/>
      <c r="I258" s="258"/>
      <c r="J258" s="258"/>
      <c r="K258" s="265">
        <f>K256+K257</f>
        <v>0</v>
      </c>
      <c r="L258" s="265">
        <f>L255+L256+L257</f>
        <v>0</v>
      </c>
    </row>
    <row r="259" spans="1:15" x14ac:dyDescent="0.3">
      <c r="A259" s="1124">
        <f>B2</f>
        <v>0</v>
      </c>
      <c r="B259" s="132" t="s">
        <v>1023</v>
      </c>
      <c r="C259" s="324"/>
      <c r="D259" s="325"/>
      <c r="E259" s="325"/>
      <c r="F259" s="325"/>
      <c r="G259" s="325"/>
      <c r="H259" s="325"/>
      <c r="I259" s="325"/>
      <c r="J259" s="325"/>
      <c r="K259" s="258"/>
      <c r="L259" s="259" t="s">
        <v>642</v>
      </c>
    </row>
    <row r="260" spans="1:15" x14ac:dyDescent="0.3">
      <c r="A260" s="1124"/>
      <c r="B260" s="38" t="s">
        <v>1024</v>
      </c>
      <c r="C260" s="324"/>
      <c r="D260" s="325"/>
      <c r="E260" s="325"/>
      <c r="F260" s="325"/>
      <c r="G260" s="325"/>
      <c r="H260" s="325"/>
      <c r="I260" s="325"/>
      <c r="J260" s="325"/>
      <c r="K260" s="258"/>
      <c r="L260" s="702">
        <f>M148</f>
        <v>0</v>
      </c>
    </row>
    <row r="261" spans="1:15" x14ac:dyDescent="0.3">
      <c r="A261" s="1124"/>
      <c r="B261" s="38" t="s">
        <v>1025</v>
      </c>
      <c r="C261" s="324"/>
      <c r="D261" s="325"/>
      <c r="E261" s="325"/>
      <c r="F261" s="325"/>
      <c r="G261" s="325"/>
      <c r="H261" s="325"/>
      <c r="I261" s="325"/>
      <c r="J261" s="325"/>
      <c r="K261" s="258"/>
      <c r="L261" s="702">
        <f>B274</f>
        <v>0</v>
      </c>
    </row>
    <row r="262" spans="1:15" x14ac:dyDescent="0.3">
      <c r="A262" s="1124"/>
      <c r="B262" s="131" t="s">
        <v>407</v>
      </c>
      <c r="C262" s="324"/>
      <c r="D262" s="325"/>
      <c r="E262" s="325"/>
      <c r="F262" s="325"/>
      <c r="G262" s="325"/>
      <c r="H262" s="325"/>
      <c r="I262" s="325"/>
      <c r="J262" s="325"/>
      <c r="K262" s="258"/>
      <c r="L262" s="265">
        <f>L260+L261</f>
        <v>0</v>
      </c>
    </row>
    <row r="263" spans="1:15" x14ac:dyDescent="0.3">
      <c r="A263" s="84"/>
      <c r="B263" s="84"/>
      <c r="C263" s="40"/>
      <c r="D263" s="40"/>
      <c r="E263" s="40"/>
      <c r="F263" s="40"/>
      <c r="G263" s="40"/>
      <c r="H263" s="40"/>
      <c r="I263" s="40"/>
      <c r="J263" s="40"/>
      <c r="K263" s="84"/>
      <c r="L263" s="84"/>
    </row>
    <row r="264" spans="1:15" x14ac:dyDescent="0.3">
      <c r="A264" s="40"/>
      <c r="B264" s="1287" t="s">
        <v>1026</v>
      </c>
      <c r="C264" s="1287"/>
      <c r="D264" s="1287"/>
      <c r="E264" s="1287"/>
      <c r="F264" s="1287"/>
      <c r="G264" s="1287"/>
      <c r="H264" s="1287"/>
      <c r="I264" s="1287"/>
      <c r="J264" s="40"/>
      <c r="K264" s="40"/>
      <c r="L264" s="40"/>
    </row>
    <row r="265" spans="1:15" x14ac:dyDescent="0.3">
      <c r="A265" s="40"/>
      <c r="B265" s="1287" t="s">
        <v>1027</v>
      </c>
      <c r="C265" s="1287"/>
      <c r="D265" s="1287"/>
      <c r="E265" s="1287"/>
      <c r="F265" s="1287"/>
      <c r="G265" s="1287"/>
      <c r="H265" s="1287"/>
      <c r="I265" s="1287"/>
      <c r="J265" s="40"/>
      <c r="K265" s="40"/>
      <c r="L265" s="40"/>
    </row>
    <row r="266" spans="1:15" x14ac:dyDescent="0.3">
      <c r="A266" s="40"/>
      <c r="B266" s="1289" t="s">
        <v>0</v>
      </c>
      <c r="C266" s="1289"/>
      <c r="D266" s="1289"/>
      <c r="E266" s="1289"/>
      <c r="F266" s="1289"/>
      <c r="G266" s="1289"/>
      <c r="H266" s="1289"/>
      <c r="I266" s="1289"/>
      <c r="J266" s="1289"/>
      <c r="K266" s="1289"/>
      <c r="L266" s="1289"/>
    </row>
    <row r="267" spans="1:15" x14ac:dyDescent="0.3">
      <c r="A267" s="40"/>
      <c r="B267" s="1287" t="s">
        <v>1</v>
      </c>
      <c r="C267" s="1287"/>
      <c r="D267" s="1287"/>
      <c r="E267" s="1287"/>
      <c r="F267" s="1287"/>
      <c r="G267" s="1287"/>
      <c r="H267" s="1287"/>
      <c r="I267" s="1287"/>
      <c r="J267" s="40"/>
      <c r="K267" s="40"/>
      <c r="L267" s="40"/>
    </row>
    <row r="270" spans="1:15" x14ac:dyDescent="0.25">
      <c r="A270" s="1162" t="s">
        <v>325</v>
      </c>
      <c r="B270" s="1162"/>
      <c r="C270" s="1162"/>
      <c r="D270" s="1162"/>
      <c r="E270" s="1162"/>
      <c r="F270" s="1162"/>
      <c r="G270" s="1162"/>
      <c r="H270" s="1162"/>
      <c r="I270" s="1162"/>
      <c r="J270" s="1162"/>
      <c r="K270" s="1162"/>
      <c r="L270" s="67"/>
      <c r="M270" s="67"/>
      <c r="N270" s="67"/>
      <c r="O270" s="67"/>
    </row>
    <row r="271" spans="1:15" x14ac:dyDescent="0.25">
      <c r="A271" s="1162" t="s">
        <v>327</v>
      </c>
      <c r="B271" s="1162"/>
      <c r="C271" s="1162"/>
      <c r="D271" s="1162"/>
      <c r="E271" s="1162"/>
      <c r="F271" s="1162"/>
      <c r="G271" s="1162"/>
      <c r="H271" s="1162"/>
      <c r="I271" s="1162"/>
      <c r="J271" s="1162"/>
      <c r="K271" s="1162"/>
      <c r="L271" s="67"/>
      <c r="M271" s="67"/>
      <c r="N271" s="67"/>
      <c r="O271" s="67"/>
    </row>
    <row r="272" spans="1:15" x14ac:dyDescent="0.25">
      <c r="A272" s="67"/>
      <c r="B272" s="67"/>
      <c r="C272" s="67"/>
      <c r="D272" s="67"/>
      <c r="E272" s="67"/>
      <c r="F272" s="67"/>
      <c r="G272" s="67"/>
      <c r="H272" s="67"/>
      <c r="I272" s="67"/>
      <c r="J272" s="67" t="s">
        <v>213</v>
      </c>
      <c r="K272" s="67"/>
      <c r="L272" s="67"/>
      <c r="M272" s="67"/>
      <c r="N272" s="67"/>
      <c r="O272" s="67"/>
    </row>
    <row r="273" spans="1:15" ht="50.25" customHeight="1" x14ac:dyDescent="0.25">
      <c r="A273" s="74" t="s">
        <v>9</v>
      </c>
      <c r="B273" s="86" t="s">
        <v>316</v>
      </c>
      <c r="C273" s="1165" t="s">
        <v>317</v>
      </c>
      <c r="D273" s="1165"/>
      <c r="E273" s="1165" t="s">
        <v>318</v>
      </c>
      <c r="F273" s="1165"/>
      <c r="G273" s="1165" t="s">
        <v>287</v>
      </c>
      <c r="H273" s="1165"/>
      <c r="I273" s="1165" t="s">
        <v>286</v>
      </c>
      <c r="J273" s="1165"/>
      <c r="K273" s="1165" t="s">
        <v>328</v>
      </c>
      <c r="L273" s="1165"/>
    </row>
    <row r="274" spans="1:15" ht="20.149999999999999" customHeight="1" x14ac:dyDescent="0.25">
      <c r="A274" s="481">
        <f>B2</f>
        <v>0</v>
      </c>
      <c r="B274" s="448"/>
      <c r="C274" s="1221" t="e">
        <f>IF(((M151+M152)/(M148+M151+M152))&gt;0.3,M27*H294-M148,B274)</f>
        <v>#DIV/0!</v>
      </c>
      <c r="D274" s="1222"/>
      <c r="E274" s="1221" t="e">
        <f>M148*(1-C298)/C298</f>
        <v>#DIV/0!</v>
      </c>
      <c r="F274" s="1222"/>
      <c r="G274" s="1223"/>
      <c r="H274" s="1224"/>
      <c r="I274" s="1221" t="e">
        <f>(MAX(MAX(E285,C285)-B285,0))*MAX(MAX(E274,C274)-B274,0)/(MAX(MAX(E274,C274)-B274,0)+MAX(MAX(E275,C275)-B275,0)+MAX(MAX(E276,C276)-B276,0)+MAX(MAX(E277,C277)-B277,0)+MAX(MAX(E278,C278)-B278,0)+MAX(MAX(E279,C279)-B279,0)+MAX(MAX(E280,C280)-B280,0)+MAX(MAX(E281,C281)-B281,0)+MAX(MAX(E282,C282)-B282,0)+MAX(MAX(E283,C283)-B283,0))</f>
        <v>#DIV/0!</v>
      </c>
      <c r="J274" s="1222"/>
      <c r="K274" s="1288"/>
      <c r="L274" s="1227"/>
    </row>
    <row r="275" spans="1:15" ht="20.149999999999999" customHeight="1" x14ac:dyDescent="0.25">
      <c r="A275" s="481">
        <f>A274-1</f>
        <v>-1</v>
      </c>
      <c r="B275" s="328"/>
      <c r="C275" s="1204" t="e">
        <f>IF(((L151+L152)/(L148+L151+L152))&gt;0.3,L27*H294-L148,B275)</f>
        <v>#DIV/0!</v>
      </c>
      <c r="D275" s="1205"/>
      <c r="E275" s="1204" t="e">
        <f>L148*(1-D298)/D298</f>
        <v>#DIV/0!</v>
      </c>
      <c r="F275" s="1205"/>
      <c r="G275" s="1213"/>
      <c r="H275" s="1214"/>
      <c r="I275" s="1204" t="e">
        <f>(MAX(MAX(E285,C285)-B285,0))*MAX(MAX(E275,C275)-B275,0)/(MAX(MAX(E274,C274)-B274,0)+MAX(MAX(E275,C275)-B275,0)+MAX(MAX(E276,C276)-B276,0)+MAX(MAX(E277,C277)-B277,0)+MAX(MAX(E278,C278)-B278,0)+MAX(MAX(E279,C279)-B279,0)+MAX(MAX(E280,C280)-B280,0)+MAX(MAX(E281,C281)-B281,0)+MAX(MAX(E282,C282)-B282,0)+MAX(MAX(E283,C283)-B283,0))</f>
        <v>#DIV/0!</v>
      </c>
      <c r="J275" s="1205"/>
      <c r="K275" s="1286"/>
      <c r="L275" s="1207"/>
    </row>
    <row r="276" spans="1:15" ht="20.149999999999999" customHeight="1" x14ac:dyDescent="0.25">
      <c r="A276" s="481">
        <f t="shared" ref="A276:A283" si="44">A275-1</f>
        <v>-2</v>
      </c>
      <c r="B276" s="328"/>
      <c r="C276" s="1204" t="e">
        <f>IF(((K151+K152)/(K148+K151+K152))&gt;0.3,K27*H294-K148,B276)</f>
        <v>#DIV/0!</v>
      </c>
      <c r="D276" s="1205"/>
      <c r="E276" s="1204" t="e">
        <f>K148*(1-E298)/E298</f>
        <v>#DIV/0!</v>
      </c>
      <c r="F276" s="1205"/>
      <c r="G276" s="1213"/>
      <c r="H276" s="1214"/>
      <c r="I276" s="1204" t="e">
        <f>(MAX(MAX(E285,C285)-B285,0))*MAX(MAX(E276,C276)-B276,0)/(MAX(MAX(E274,C274)-B274,0)+MAX(MAX(E275,C275)-B275,0)+MAX(MAX(E276,C276)-B276,0)+MAX(MAX(E277,C277)-B277,0)+MAX(MAX(E278,C278)-B278,0)+MAX(MAX(E279,C279)-B279,0)+MAX(MAX(E280,C280)-B280,0)+MAX(MAX(E281,C281)-B281,0)+MAX(MAX(E282,C282)-B282,0)+MAX(MAX(E283,C283)-B283,0))</f>
        <v>#DIV/0!</v>
      </c>
      <c r="J276" s="1205"/>
      <c r="K276" s="1286"/>
      <c r="L276" s="1207"/>
    </row>
    <row r="277" spans="1:15" ht="20.149999999999999" customHeight="1" x14ac:dyDescent="0.25">
      <c r="A277" s="481">
        <f t="shared" si="44"/>
        <v>-3</v>
      </c>
      <c r="B277" s="328"/>
      <c r="C277" s="1204" t="e">
        <f>IF(((J151+J152)/(J148+J151+J152))&gt;0.3,J27*H294-J148,B277)</f>
        <v>#DIV/0!</v>
      </c>
      <c r="D277" s="1205"/>
      <c r="E277" s="1204" t="e">
        <f>J148*(1-F298)/F298</f>
        <v>#DIV/0!</v>
      </c>
      <c r="F277" s="1205"/>
      <c r="G277" s="1213"/>
      <c r="H277" s="1214"/>
      <c r="I277" s="1204" t="e">
        <f>(MAX(MAX(E285,C285)-B285,0))*MAX(MAX(E277,C277)-B277,0)/(MAX(MAX(E274,C274)-B274,0)+MAX(MAX(E275,C275)-B275,0)+MAX(MAX(E276,C276)-B276,0)+MAX(MAX(E277,C277)-B277,0)+MAX(MAX(E278,C278)-B278,0)+MAX(MAX(E279,C279)-B279,0)+MAX(MAX(E280,C280)-B280,0)+MAX(MAX(E281,C281)-B281,0)+MAX(MAX(E282,C282)-B282,0)+MAX(MAX(E283,C283)-B283,0))</f>
        <v>#DIV/0!</v>
      </c>
      <c r="J277" s="1205"/>
      <c r="K277" s="1286"/>
      <c r="L277" s="1207"/>
    </row>
    <row r="278" spans="1:15" ht="20.149999999999999" customHeight="1" x14ac:dyDescent="0.25">
      <c r="A278" s="481">
        <f t="shared" si="44"/>
        <v>-4</v>
      </c>
      <c r="B278" s="328"/>
      <c r="C278" s="1204" t="e">
        <f>IF(((I151+I152)/(I148+I151+I152))&gt;0.3,I27*H294-I148,B278)</f>
        <v>#DIV/0!</v>
      </c>
      <c r="D278" s="1205"/>
      <c r="E278" s="1204" t="e">
        <f>I148*(1-G298)/G298</f>
        <v>#DIV/0!</v>
      </c>
      <c r="F278" s="1205"/>
      <c r="G278" s="1213"/>
      <c r="H278" s="1214"/>
      <c r="I278" s="1204" t="e">
        <f>(MAX(MAX(E285,C285)-B285,0))*MAX(MAX(E278,C278)-B278,0)/(MAX(MAX(E274,C274)-B274,0)+MAX(MAX(E275,C275)-B275,0)+MAX(MAX(E276,C276)-B276,0)+MAX(MAX(E277,C277)-B277,0)+MAX(MAX(E278,C278)-B278,0)+MAX(MAX(E279,C279)-B279,0)+MAX(MAX(E280,C280)-B280,0)+MAX(MAX(E281,C281)-B281,0)+MAX(MAX(E282,C282)-B282,0)+MAX(MAX(E283,C283)-B283,0))</f>
        <v>#DIV/0!</v>
      </c>
      <c r="J278" s="1205"/>
      <c r="K278" s="1286"/>
      <c r="L278" s="1207"/>
    </row>
    <row r="279" spans="1:15" ht="20.149999999999999" customHeight="1" x14ac:dyDescent="0.25">
      <c r="A279" s="481">
        <f t="shared" si="44"/>
        <v>-5</v>
      </c>
      <c r="B279" s="328"/>
      <c r="C279" s="1204" t="e">
        <f>IF(((H151+H152)/(H148+H151+H152))&gt;0.3,H27*H294-H148,B279)</f>
        <v>#DIV/0!</v>
      </c>
      <c r="D279" s="1205"/>
      <c r="E279" s="1204" t="e">
        <f>H148*(1-H298)/H298</f>
        <v>#DIV/0!</v>
      </c>
      <c r="F279" s="1205"/>
      <c r="G279" s="1213"/>
      <c r="H279" s="1214"/>
      <c r="I279" s="1204" t="e">
        <f>(MAX(MAX(E285,C285)-B285,0))*MAX(MAX(E279,C279)-B279,0)/(MAX(MAX(E274,C274)-B274,0)+MAX(MAX(E275,C275)-B275,0)+MAX(MAX(E276,C276)-B276,0)+MAX(MAX(E277,C277)-B277,0)+MAX(MAX(E278,C278)-B278,0)+MAX(MAX(E279,C279)-B279,0)+MAX(MAX(E280,C280)-B280,0)+MAX(MAX(E281,C281)-B281,0)+MAX(MAX(E282,C282)-B282,0)+MAX(MAX(E283,C283)-B283,0))</f>
        <v>#DIV/0!</v>
      </c>
      <c r="J279" s="1205"/>
      <c r="K279" s="1286"/>
      <c r="L279" s="1207"/>
    </row>
    <row r="280" spans="1:15" ht="20.149999999999999" customHeight="1" x14ac:dyDescent="0.25">
      <c r="A280" s="481">
        <f t="shared" si="44"/>
        <v>-6</v>
      </c>
      <c r="B280" s="328"/>
      <c r="C280" s="1204" t="e">
        <f>IF(((G151+G152)/(G148+G151+G152))&gt;0.3,G27*H294-G148,B280)</f>
        <v>#DIV/0!</v>
      </c>
      <c r="D280" s="1205"/>
      <c r="E280" s="1204" t="e">
        <f>G148*(1-I298)/I298</f>
        <v>#DIV/0!</v>
      </c>
      <c r="F280" s="1205"/>
      <c r="G280" s="1213"/>
      <c r="H280" s="1214"/>
      <c r="I280" s="1204" t="e">
        <f>(MAX(MAX(E285,C285)-B285,0))*MAX(MAX(E280,C280)-B280,0)/(MAX(MAX(E274,C274)-B274,0)+MAX(MAX(E275,C275)-B275,0)+MAX(MAX(E276,C276)-B276,0)+MAX(MAX(E277,C277)-B277,0)+MAX(MAX(E278,C278)-B278,0)+MAX(MAX(E279,C279)-B279,0)+MAX(MAX(E280,C280)-B280,0)+MAX(MAX(E281,C281)-B281,0)+MAX(MAX(E282,C282)-B282,0)+MAX(MAX(E283,C283)-B283,0))</f>
        <v>#DIV/0!</v>
      </c>
      <c r="J280" s="1205"/>
      <c r="K280" s="1286"/>
      <c r="L280" s="1207"/>
      <c r="M280" s="112"/>
    </row>
    <row r="281" spans="1:15" ht="20.149999999999999" customHeight="1" x14ac:dyDescent="0.25">
      <c r="A281" s="481">
        <f t="shared" si="44"/>
        <v>-7</v>
      </c>
      <c r="B281" s="328"/>
      <c r="C281" s="1204" t="e">
        <f>IF(((F151+F152)/(F148+F151+F152))&gt;0.3,F27*H294-F148,B281)</f>
        <v>#DIV/0!</v>
      </c>
      <c r="D281" s="1205"/>
      <c r="E281" s="1204" t="e">
        <f>F148*(1-J298)/J298</f>
        <v>#DIV/0!</v>
      </c>
      <c r="F281" s="1205"/>
      <c r="G281" s="1213"/>
      <c r="H281" s="1214"/>
      <c r="I281" s="1204" t="e">
        <f>(MAX(MAX(E285,C285)-B285,0))*MAX(MAX(E281,C281)-B281,0)/(MAX(MAX(E274,C274)-B274,0)+MAX(MAX(E275,C275)-B275,0)+MAX(MAX(E276,C276)-B276,0)+MAX(MAX(E277,C277)-B277,0)+MAX(MAX(E278,C278)-B278,0)+MAX(MAX(E279,C279)-B279,0)+MAX(MAX(E280,C280)-B280,0)+MAX(MAX(E281,C281)-B281,0)+MAX(MAX(E282,C282)-B282,0)+MAX(MAX(E283,C283)-B283,0))</f>
        <v>#DIV/0!</v>
      </c>
      <c r="J281" s="1205"/>
      <c r="K281" s="1286"/>
      <c r="L281" s="1207"/>
      <c r="M281" s="112"/>
    </row>
    <row r="282" spans="1:15" ht="20.149999999999999" customHeight="1" x14ac:dyDescent="0.25">
      <c r="A282" s="481">
        <f t="shared" si="44"/>
        <v>-8</v>
      </c>
      <c r="B282" s="328"/>
      <c r="C282" s="1204" t="e">
        <f>IF(((E151+E152)/(E148+E151+E152))&gt;0.3,E27*H294-E148,B282)</f>
        <v>#DIV/0!</v>
      </c>
      <c r="D282" s="1205"/>
      <c r="E282" s="1204" t="e">
        <f>E148*(1-K298)/K298</f>
        <v>#DIV/0!</v>
      </c>
      <c r="F282" s="1205"/>
      <c r="G282" s="1213"/>
      <c r="H282" s="1214"/>
      <c r="I282" s="1204" t="e">
        <f>(MAX(MAX(E285,C285)-B285,0))*MAX(MAX(E282,C282)-B282,0)/(MAX(MAX(E274,C274)-B274,0)+MAX(MAX(E275,C275)-B275,0)+MAX(MAX(E276,C276)-B276,0)+MAX(MAX(E277,C277)-B277,0)+MAX(MAX(E278,C278)-B278,0)+MAX(MAX(E279,C279)-B279,0)+MAX(MAX(E280,C280)-B280,0)+MAX(MAX(E281,C281)-B281,0)+MAX(MAX(E282,C282)-B282,0)+MAX(MAX(E283,C283)-B283,0))</f>
        <v>#DIV/0!</v>
      </c>
      <c r="J282" s="1205"/>
      <c r="K282" s="1286"/>
      <c r="L282" s="1207"/>
      <c r="M282" s="112"/>
    </row>
    <row r="283" spans="1:15" ht="20.149999999999999" customHeight="1" x14ac:dyDescent="0.25">
      <c r="A283" s="481">
        <f t="shared" si="44"/>
        <v>-9</v>
      </c>
      <c r="B283" s="328"/>
      <c r="C283" s="1204" t="e">
        <f>IF(((D151+D152)/(D148+D151+D152))&gt;0.3,D27*H294-D148,B283)</f>
        <v>#DIV/0!</v>
      </c>
      <c r="D283" s="1205"/>
      <c r="E283" s="1204" t="e">
        <f>D148*(1-L298)/L298</f>
        <v>#DIV/0!</v>
      </c>
      <c r="F283" s="1205"/>
      <c r="G283" s="1213"/>
      <c r="H283" s="1214"/>
      <c r="I283" s="1204" t="e">
        <f>(MAX(MAX(E285,C285)-B285,0))*MAX(MAX(E283,C283)-B283,0)/(MAX(MAX(E274,C274)-B274,0)+MAX(MAX(E275,C275)-B275,0)+MAX(MAX(E276,C276)-B276,0)+MAX(MAX(E277,C277)-B277,0)+MAX(MAX(E278,C278)-B278,0)+MAX(MAX(E279,C279)-B279,0)+MAX(MAX(E280,C280)-B280,0)+MAX(MAX(E281,C281)-B281,0)+MAX(MAX(E282,C282)-B282,0)+MAX(MAX(E283,C283)-B283,0))</f>
        <v>#DIV/0!</v>
      </c>
      <c r="J283" s="1205"/>
      <c r="K283" s="1286"/>
      <c r="L283" s="1207"/>
      <c r="M283" s="112"/>
    </row>
    <row r="284" spans="1:15" ht="20.149999999999999" customHeight="1" x14ac:dyDescent="0.25">
      <c r="A284" s="54" t="s">
        <v>188</v>
      </c>
      <c r="B284" s="299"/>
      <c r="C284" s="1204">
        <f>B284</f>
        <v>0</v>
      </c>
      <c r="D284" s="1205"/>
      <c r="E284" s="1204">
        <f>B284</f>
        <v>0</v>
      </c>
      <c r="F284" s="1205"/>
      <c r="G284" s="1208"/>
      <c r="H284" s="1209"/>
      <c r="I284" s="1204"/>
      <c r="J284" s="1205"/>
      <c r="K284" s="1284"/>
      <c r="L284" s="1285"/>
      <c r="M284" s="112"/>
    </row>
    <row r="285" spans="1:15" ht="20.149999999999999" customHeight="1" x14ac:dyDescent="0.25">
      <c r="A285" s="100" t="s">
        <v>407</v>
      </c>
      <c r="B285" s="717">
        <f>SUM(B274:B284)</f>
        <v>0</v>
      </c>
      <c r="C285" s="1211" t="e">
        <f>SUM(C274:D284)</f>
        <v>#DIV/0!</v>
      </c>
      <c r="D285" s="1212"/>
      <c r="E285" s="1211" t="e">
        <f>SUM(E274:F284)</f>
        <v>#DIV/0!</v>
      </c>
      <c r="F285" s="1212"/>
      <c r="G285" s="1211" t="e">
        <f>MAX(B285,C285,E285)</f>
        <v>#DIV/0!</v>
      </c>
      <c r="H285" s="1212"/>
      <c r="I285" s="1275" t="e">
        <f>SUM(I274:J284)</f>
        <v>#DIV/0!</v>
      </c>
      <c r="J285" s="1212"/>
      <c r="K285" s="1275">
        <f>SUM(K274:L284)</f>
        <v>0</v>
      </c>
      <c r="L285" s="1212"/>
      <c r="M285" s="112"/>
    </row>
    <row r="286" spans="1:15" ht="19.5" customHeight="1" x14ac:dyDescent="0.25">
      <c r="A286" s="126"/>
      <c r="B286" s="127"/>
      <c r="C286" s="127"/>
      <c r="D286" s="127"/>
      <c r="E286" s="127"/>
      <c r="F286" s="127"/>
      <c r="G286" s="127"/>
      <c r="H286" s="127"/>
      <c r="I286" s="127"/>
      <c r="J286" s="127"/>
      <c r="K286" s="127"/>
      <c r="L286" s="141"/>
      <c r="M286" s="141"/>
      <c r="N286" s="67"/>
      <c r="O286" s="67"/>
    </row>
    <row r="287" spans="1:15" ht="20.149999999999999" customHeight="1" x14ac:dyDescent="0.25">
      <c r="A287" s="1276" t="s">
        <v>4</v>
      </c>
      <c r="B287" s="1276"/>
      <c r="C287" s="1276"/>
      <c r="D287" s="1276"/>
      <c r="E287" s="1276"/>
      <c r="F287" s="1276"/>
      <c r="G287" s="1276"/>
      <c r="H287" s="1276"/>
      <c r="I287" s="1276"/>
      <c r="J287" s="1276"/>
      <c r="K287" s="1276"/>
      <c r="L287" s="69"/>
      <c r="M287" s="1270"/>
      <c r="N287" s="67"/>
      <c r="O287" s="67"/>
    </row>
    <row r="288" spans="1:15" ht="36.799999999999997" customHeight="1" x14ac:dyDescent="0.25">
      <c r="A288" s="1283" t="s">
        <v>329</v>
      </c>
      <c r="B288" s="1283"/>
      <c r="C288" s="1283"/>
      <c r="D288" s="1283"/>
      <c r="E288" s="1283"/>
      <c r="F288" s="1283"/>
      <c r="G288" s="1283"/>
      <c r="H288" s="1283"/>
      <c r="I288" s="1283"/>
      <c r="J288" s="1283"/>
      <c r="K288" s="1283"/>
      <c r="L288" s="142"/>
      <c r="M288" s="1282"/>
      <c r="N288" s="67"/>
      <c r="O288" s="67"/>
    </row>
    <row r="289" spans="1:15" ht="30.8" customHeight="1" x14ac:dyDescent="0.25">
      <c r="A289" s="1283" t="s">
        <v>7</v>
      </c>
      <c r="B289" s="1283"/>
      <c r="C289" s="1283"/>
      <c r="D289" s="1283"/>
      <c r="E289" s="1283"/>
      <c r="F289" s="1283"/>
      <c r="G289" s="1283"/>
      <c r="H289" s="1283"/>
      <c r="I289" s="1283"/>
      <c r="J289" s="1283"/>
      <c r="K289" s="1283"/>
      <c r="L289" s="69"/>
      <c r="M289" s="1282"/>
      <c r="N289" s="67"/>
      <c r="O289" s="67"/>
    </row>
    <row r="290" spans="1:15" ht="20.149999999999999" customHeight="1" x14ac:dyDescent="0.25">
      <c r="B290" s="143"/>
      <c r="C290" s="135"/>
      <c r="D290" s="1274"/>
      <c r="E290" s="1274"/>
      <c r="F290" s="1274"/>
      <c r="G290" s="1274"/>
      <c r="H290" s="1270"/>
      <c r="I290" s="1270"/>
      <c r="J290" s="1271"/>
      <c r="K290" s="1271"/>
      <c r="L290" s="1271"/>
      <c r="M290" s="69"/>
      <c r="N290" s="67"/>
      <c r="O290" s="67"/>
    </row>
    <row r="291" spans="1:15" ht="21.9" customHeight="1" x14ac:dyDescent="0.25">
      <c r="A291" s="69"/>
      <c r="B291" s="708" t="s">
        <v>721</v>
      </c>
      <c r="C291" s="66">
        <f>B2</f>
        <v>0</v>
      </c>
      <c r="D291" s="482">
        <f>C291-1</f>
        <v>-1</v>
      </c>
      <c r="E291" s="482">
        <f>D291-1</f>
        <v>-2</v>
      </c>
      <c r="F291" s="482">
        <f>E291-1</f>
        <v>-3</v>
      </c>
      <c r="G291" s="482">
        <f>F291-1</f>
        <v>-4</v>
      </c>
      <c r="H291" s="74" t="s">
        <v>856</v>
      </c>
      <c r="I291" s="69"/>
      <c r="J291" s="69"/>
      <c r="K291" s="67"/>
      <c r="L291" s="67"/>
    </row>
    <row r="292" spans="1:15" ht="21.9" customHeight="1" x14ac:dyDescent="0.25">
      <c r="A292" s="69"/>
      <c r="B292" s="708" t="s">
        <v>722</v>
      </c>
      <c r="C292" s="294"/>
      <c r="D292" s="334"/>
      <c r="E292" s="294"/>
      <c r="F292" s="334"/>
      <c r="G292" s="334"/>
      <c r="H292" s="335">
        <f>SUM(C292:G292)</f>
        <v>0</v>
      </c>
      <c r="I292" s="135"/>
      <c r="J292" s="69"/>
      <c r="K292" s="67"/>
      <c r="L292" s="67"/>
    </row>
    <row r="293" spans="1:15" ht="21.9" customHeight="1" x14ac:dyDescent="0.25">
      <c r="A293" s="69"/>
      <c r="B293" s="708" t="s">
        <v>723</v>
      </c>
      <c r="C293" s="294"/>
      <c r="D293" s="334"/>
      <c r="E293" s="294"/>
      <c r="F293" s="334"/>
      <c r="G293" s="334"/>
      <c r="H293" s="335">
        <f>SUM(C293:G293)</f>
        <v>0</v>
      </c>
      <c r="I293" s="135"/>
      <c r="J293" s="69"/>
      <c r="K293" s="67"/>
      <c r="L293" s="67"/>
    </row>
    <row r="294" spans="1:15" ht="21.9" customHeight="1" x14ac:dyDescent="0.25">
      <c r="A294" s="69"/>
      <c r="B294" s="709" t="s">
        <v>724</v>
      </c>
      <c r="C294" s="313" t="e">
        <f t="shared" ref="C294:H294" si="45">(C292/C293)*1000</f>
        <v>#DIV/0!</v>
      </c>
      <c r="D294" s="313" t="e">
        <f t="shared" si="45"/>
        <v>#DIV/0!</v>
      </c>
      <c r="E294" s="313" t="e">
        <f t="shared" si="45"/>
        <v>#DIV/0!</v>
      </c>
      <c r="F294" s="313" t="e">
        <f t="shared" si="45"/>
        <v>#DIV/0!</v>
      </c>
      <c r="G294" s="313" t="e">
        <f t="shared" si="45"/>
        <v>#DIV/0!</v>
      </c>
      <c r="H294" s="313" t="e">
        <f t="shared" si="45"/>
        <v>#DIV/0!</v>
      </c>
      <c r="I294" s="135"/>
      <c r="J294" s="69"/>
      <c r="K294" s="67"/>
      <c r="L294" s="67"/>
    </row>
    <row r="295" spans="1:15" s="221" customFormat="1" ht="21.9" customHeight="1" x14ac:dyDescent="0.25">
      <c r="A295" s="710"/>
      <c r="B295" s="711"/>
      <c r="C295" s="712"/>
      <c r="D295" s="712"/>
      <c r="E295" s="712"/>
      <c r="F295" s="712"/>
      <c r="G295" s="712"/>
      <c r="H295" s="712"/>
      <c r="I295" s="713"/>
      <c r="J295" s="710"/>
      <c r="K295" s="714"/>
      <c r="L295" s="714"/>
    </row>
    <row r="296" spans="1:15" ht="21.9" customHeight="1" x14ac:dyDescent="0.25">
      <c r="L296" s="69"/>
      <c r="M296" s="67"/>
      <c r="N296" s="67"/>
    </row>
    <row r="297" spans="1:15" ht="14" x14ac:dyDescent="0.25">
      <c r="B297" s="65" t="s">
        <v>720</v>
      </c>
      <c r="C297" s="100" t="s">
        <v>211</v>
      </c>
      <c r="D297" s="100" t="s">
        <v>202</v>
      </c>
      <c r="E297" s="100" t="s">
        <v>203</v>
      </c>
      <c r="F297" s="100" t="s">
        <v>204</v>
      </c>
      <c r="G297" s="100" t="s">
        <v>205</v>
      </c>
      <c r="H297" s="100" t="s">
        <v>206</v>
      </c>
      <c r="I297" s="100" t="s">
        <v>207</v>
      </c>
      <c r="J297" s="100" t="s">
        <v>208</v>
      </c>
      <c r="K297" s="100" t="s">
        <v>209</v>
      </c>
      <c r="L297" s="100" t="s">
        <v>210</v>
      </c>
    </row>
    <row r="298" spans="1:15" ht="14" x14ac:dyDescent="0.3">
      <c r="C298" s="715" t="e">
        <f>(C224+D228+E232+F236+G240+H244+I248+J252+K256+L260)/(L262+L258+L254+L250+L246+L242+L238+L234+L230+L226)</f>
        <v>#DIV/0!</v>
      </c>
      <c r="D298" s="715" t="e">
        <f>(D223+D224+E227+E228+F231+F232+G235+G236+H239+H240+I243+I244+J247+J248+K251+K252+L255+L256)/(L258+L254+L250+L246+L242+L238+L234+L230+L226)</f>
        <v>#DIV/0!</v>
      </c>
      <c r="E298" s="715" t="e">
        <f>(E223+E224+F227+F228+G231+G232+H235+H236+I239+I240+J243+J244+K247+K248+L251+L252)/(L254+L250+L246+L242+L238+L234+L230+L226)</f>
        <v>#DIV/0!</v>
      </c>
      <c r="F298" s="715" t="e">
        <f>(F223+F224+G227+G228+H231+H232+I235+I236+J239+J240+K243+K244+L247+L248)/(L250+L246+L242+L238+L234+L230+L226)</f>
        <v>#DIV/0!</v>
      </c>
      <c r="G298" s="715" t="e">
        <f>(G223+G224+H227+H228+I231+I232+J235+J236+K239+K240+L243+L244)/(L246+L242+L238+L234+L230+L226)</f>
        <v>#DIV/0!</v>
      </c>
      <c r="H298" s="715" t="e">
        <f>(H223+H224+I227+I228+J231+J232+K235+K236+L239+L240)/(L242+L238+L234+L230+L226)</f>
        <v>#DIV/0!</v>
      </c>
      <c r="I298" s="715" t="e">
        <f>(I223+I224+J227+J228+K231+K232+L235+L236)/(L238+L234+L230+L226)</f>
        <v>#DIV/0!</v>
      </c>
      <c r="J298" s="715" t="e">
        <f>(J223+J224+K227+K228+L231+L232)/(L234+L230+L226)</f>
        <v>#DIV/0!</v>
      </c>
      <c r="K298" s="715" t="e">
        <f>(K223+K224+L227+L228)/(L230+L226)</f>
        <v>#DIV/0!</v>
      </c>
      <c r="L298" s="715" t="e">
        <f>(L223+L224)/(L226)</f>
        <v>#DIV/0!</v>
      </c>
    </row>
    <row r="299" spans="1:15" x14ac:dyDescent="0.25">
      <c r="C299" s="716"/>
      <c r="D299" s="716"/>
      <c r="E299" s="716"/>
      <c r="F299" s="716"/>
      <c r="G299" s="716"/>
      <c r="H299" s="716"/>
      <c r="I299" s="716"/>
      <c r="J299" s="716"/>
      <c r="K299" s="716"/>
      <c r="L299" s="716"/>
    </row>
    <row r="304" spans="1:15" x14ac:dyDescent="0.25">
      <c r="A304" s="1162" t="s">
        <v>330</v>
      </c>
      <c r="B304" s="1162"/>
      <c r="C304" s="1162"/>
      <c r="D304" s="1162"/>
      <c r="E304" s="1162"/>
      <c r="F304" s="1162"/>
      <c r="G304" s="1162"/>
      <c r="H304" s="1162"/>
      <c r="I304" s="1162"/>
      <c r="J304" s="1162"/>
      <c r="K304" s="1162"/>
    </row>
    <row r="305" spans="1:11" x14ac:dyDescent="0.25">
      <c r="A305" s="67"/>
      <c r="B305" s="67"/>
      <c r="C305" s="67"/>
      <c r="D305" s="67"/>
      <c r="E305" s="67"/>
      <c r="F305" s="67"/>
      <c r="G305" s="67"/>
      <c r="H305" s="67" t="s">
        <v>213</v>
      </c>
      <c r="I305" s="67"/>
      <c r="J305" s="67"/>
      <c r="K305" s="67"/>
    </row>
    <row r="306" spans="1:11" ht="73.5" customHeight="1" x14ac:dyDescent="0.25">
      <c r="A306" s="74" t="s">
        <v>9</v>
      </c>
      <c r="B306" s="1281" t="s">
        <v>316</v>
      </c>
      <c r="C306" s="1165"/>
      <c r="D306" s="1165" t="s">
        <v>8</v>
      </c>
      <c r="E306" s="1165"/>
      <c r="F306" s="1165" t="s">
        <v>287</v>
      </c>
      <c r="G306" s="1165"/>
      <c r="H306" s="1165" t="s">
        <v>286</v>
      </c>
      <c r="I306" s="1165"/>
      <c r="J306" s="1165" t="s">
        <v>328</v>
      </c>
      <c r="K306" s="1165"/>
    </row>
    <row r="307" spans="1:11" ht="21.9" customHeight="1" x14ac:dyDescent="0.25">
      <c r="A307" s="481">
        <f>B2</f>
        <v>0</v>
      </c>
      <c r="B307" s="1226"/>
      <c r="C307" s="1227"/>
      <c r="D307" s="1221" t="e">
        <f>IF(((M170+M171)/(M170+M171+M167))&gt;0.3,M51*I328-M167,B307)</f>
        <v>#DIV/0!</v>
      </c>
      <c r="E307" s="1222"/>
      <c r="F307" s="1223"/>
      <c r="G307" s="1224"/>
      <c r="H307" s="1221" t="e">
        <f>(MAX(D318-B318,0))*MAX(D307-B307,0)/(MAX(D307-B307,0)+MAX(D308-B308,0)+MAX(D309-B309,0)+MAX(D310-B310,0)+MAX(D311-B311,0)+MAX(D312-B312,0)+MAX(D313-B313,0)+MAX(D314-B314,0)+MAX(D315-B315,0)+MAX(D316-B316,0))</f>
        <v>#DIV/0!</v>
      </c>
      <c r="I307" s="1222"/>
      <c r="J307" s="1279"/>
      <c r="K307" s="1280"/>
    </row>
    <row r="308" spans="1:11" ht="21.9" customHeight="1" x14ac:dyDescent="0.25">
      <c r="A308" s="481">
        <f>A307-1</f>
        <v>-1</v>
      </c>
      <c r="B308" s="1206"/>
      <c r="C308" s="1207"/>
      <c r="D308" s="1204" t="e">
        <f>IF(((L170+L171)/(L170+L171+L167))&gt;0.3,L51*I328-L167,B308)</f>
        <v>#DIV/0!</v>
      </c>
      <c r="E308" s="1205"/>
      <c r="F308" s="1213"/>
      <c r="G308" s="1214"/>
      <c r="H308" s="1204" t="e">
        <f>(MAX(D318-B318,0))*MAX(D308-B308,0)/(MAX(D307-B307,0)+MAX(D308-B308,0)+MAX(D309-B309,0)+MAX(D310-B310,0)+MAX(D311-B311,0)+MAX(D312-B312,0)+MAX(D313-B313,0)+MAX(D314-B314,0)+MAX(D315-B315,0)+MAX(D316-B316,0))</f>
        <v>#DIV/0!</v>
      </c>
      <c r="I308" s="1205"/>
      <c r="J308" s="1277"/>
      <c r="K308" s="1278"/>
    </row>
    <row r="309" spans="1:11" ht="21.9" customHeight="1" x14ac:dyDescent="0.25">
      <c r="A309" s="481">
        <f t="shared" ref="A309:A316" si="46">A308-1</f>
        <v>-2</v>
      </c>
      <c r="B309" s="1206"/>
      <c r="C309" s="1207"/>
      <c r="D309" s="1204" t="e">
        <f>IF(((K170+K171)/(K170+K171+K167))&gt;0.3,K51*I328-K167,B309)</f>
        <v>#DIV/0!</v>
      </c>
      <c r="E309" s="1205"/>
      <c r="F309" s="1213"/>
      <c r="G309" s="1214"/>
      <c r="H309" s="1204" t="e">
        <f>(MAX(D318-B318,0))*MAX(D309-B309,0)/(MAX(D307-B307,0)+MAX(D308-B308,0)+MAX(D309-B309,0)+MAX(D310-B310,0)+MAX(D311-B311,0)+MAX(D312-B312,0)+MAX(D313-B313,0)+MAX(D314-B314,0)+MAX(D315-B315,0)+MAX(D316-B316,0))</f>
        <v>#DIV/0!</v>
      </c>
      <c r="I309" s="1205"/>
      <c r="J309" s="1277"/>
      <c r="K309" s="1278"/>
    </row>
    <row r="310" spans="1:11" ht="21.9" customHeight="1" x14ac:dyDescent="0.25">
      <c r="A310" s="481">
        <f t="shared" si="46"/>
        <v>-3</v>
      </c>
      <c r="B310" s="1206"/>
      <c r="C310" s="1207"/>
      <c r="D310" s="1204" t="e">
        <f>IF(((J170+J171)/(J170+J171+J167))&gt;0.3,J51*I328-J167,B310)</f>
        <v>#DIV/0!</v>
      </c>
      <c r="E310" s="1205"/>
      <c r="F310" s="1213"/>
      <c r="G310" s="1214"/>
      <c r="H310" s="1204" t="e">
        <f>(MAX(D318-B318,0))*MAX(D310-B310,0)/(MAX(D307-B307,0)+MAX(D308-B308,0)+MAX(D309-B309,0)+MAX(D310-B310,0)+MAX(D311-B311,0)+MAX(D312-B312,0)+MAX(D313-B313,0)+MAX(D314-B314,0)+MAX(D315-B315,0)+MAX(D316-B316,0))</f>
        <v>#DIV/0!</v>
      </c>
      <c r="I310" s="1205"/>
      <c r="J310" s="1277"/>
      <c r="K310" s="1278"/>
    </row>
    <row r="311" spans="1:11" ht="21.9" customHeight="1" x14ac:dyDescent="0.25">
      <c r="A311" s="481">
        <f t="shared" si="46"/>
        <v>-4</v>
      </c>
      <c r="B311" s="1206"/>
      <c r="C311" s="1207"/>
      <c r="D311" s="1204" t="e">
        <f>IF(((I170+I171)/(I170+I171+I167))&gt;0.3,I51*I328-I167,B311)</f>
        <v>#DIV/0!</v>
      </c>
      <c r="E311" s="1205"/>
      <c r="F311" s="1213"/>
      <c r="G311" s="1214"/>
      <c r="H311" s="1204" t="e">
        <f>(MAX(D318-B318,0))*MAX(D311-B311,0)/(MAX(D307-B307,0)+MAX(D308-B308,0)+MAX(D309-B309,0)+MAX(D310-B310,0)+MAX(D311-B311,0)+MAX(D312-B312,0)+MAX(D313-B313,0)+MAX(D314-B314,0)+MAX(D315-B315,0)+MAX(D316-B316,0))</f>
        <v>#DIV/0!</v>
      </c>
      <c r="I311" s="1205"/>
      <c r="J311" s="1277"/>
      <c r="K311" s="1278"/>
    </row>
    <row r="312" spans="1:11" ht="21.9" customHeight="1" x14ac:dyDescent="0.25">
      <c r="A312" s="481">
        <f t="shared" si="46"/>
        <v>-5</v>
      </c>
      <c r="B312" s="1206"/>
      <c r="C312" s="1207"/>
      <c r="D312" s="1204" t="e">
        <f>IF(((H170+H171)/(H170+H171+H167))&gt;0.3,H51*I328-H167,B312)</f>
        <v>#DIV/0!</v>
      </c>
      <c r="E312" s="1205"/>
      <c r="F312" s="1213"/>
      <c r="G312" s="1214"/>
      <c r="H312" s="1204" t="e">
        <f>(MAX(D318-B318,0))*MAX(D312-B312,0)/(MAX(D307-B307,0)+MAX(D308-B308,0)+MAX(D309-B309,0)+MAX(D310-B310,0)+MAX(D311-B311,0)+MAX(D312-B312,0)+MAX(D313-B313,0)+MAX(D314-B314,0)+MAX(D315-B315,0)+MAX(D316-B316,0))</f>
        <v>#DIV/0!</v>
      </c>
      <c r="I312" s="1205"/>
      <c r="J312" s="1277"/>
      <c r="K312" s="1278"/>
    </row>
    <row r="313" spans="1:11" ht="21.9" customHeight="1" x14ac:dyDescent="0.25">
      <c r="A313" s="481">
        <f t="shared" si="46"/>
        <v>-6</v>
      </c>
      <c r="B313" s="1206"/>
      <c r="C313" s="1207"/>
      <c r="D313" s="1204" t="e">
        <f>IF(((G170+G171)/(G170+G171+G167))&gt;0.3,G51*I328-G167,B313)</f>
        <v>#DIV/0!</v>
      </c>
      <c r="E313" s="1205"/>
      <c r="F313" s="1213"/>
      <c r="G313" s="1214"/>
      <c r="H313" s="1204" t="e">
        <f>(MAX(D318-B318,0))*MAX(D313-B313,0)/(MAX(D307-B307,0)+MAX(D308-B308,0)+MAX(D309-B309,0)+MAX(D310-B310,0)+MAX(D311-B311,0)+MAX(D312-B312,0)+MAX(D313-B313,0)+MAX(D314-B314,0)+MAX(D315-B315,0)+MAX(D316-B316,0))</f>
        <v>#DIV/0!</v>
      </c>
      <c r="I313" s="1205"/>
      <c r="J313" s="1277"/>
      <c r="K313" s="1278"/>
    </row>
    <row r="314" spans="1:11" ht="21.9" customHeight="1" x14ac:dyDescent="0.25">
      <c r="A314" s="481">
        <f t="shared" si="46"/>
        <v>-7</v>
      </c>
      <c r="B314" s="1206"/>
      <c r="C314" s="1207"/>
      <c r="D314" s="1204" t="e">
        <f>IF(((F170+F171)/(F170+F171+F167))&gt;0.3,F51*I328-F167,B314)</f>
        <v>#DIV/0!</v>
      </c>
      <c r="E314" s="1205"/>
      <c r="F314" s="1213"/>
      <c r="G314" s="1214"/>
      <c r="H314" s="1204" t="e">
        <f>(MAX(D318-B318,0))*MAX(D314-B314,0)/(MAX(D307-B307,0)+MAX(D308-B308,0)+MAX(D309-B309,0)+MAX(D310-B310,0)+MAX(D311-B311,0)+MAX(D312-B312,0)+MAX(D313-B313,0)+MAX(D314-B314,0)+MAX(D315-B315,0)+MAX(D316-B316,0))</f>
        <v>#DIV/0!</v>
      </c>
      <c r="I314" s="1205"/>
      <c r="J314" s="1277"/>
      <c r="K314" s="1278"/>
    </row>
    <row r="315" spans="1:11" ht="21.9" customHeight="1" x14ac:dyDescent="0.25">
      <c r="A315" s="481">
        <f t="shared" si="46"/>
        <v>-8</v>
      </c>
      <c r="B315" s="1206"/>
      <c r="C315" s="1207"/>
      <c r="D315" s="1204" t="e">
        <f>IF(((E170+E171)/(E170+E171+E167))&gt;0.3,E51*I328-E167,B315)</f>
        <v>#DIV/0!</v>
      </c>
      <c r="E315" s="1205"/>
      <c r="F315" s="1213"/>
      <c r="G315" s="1214"/>
      <c r="H315" s="1204" t="e">
        <f>(MAX(D318-B318,0))*MAX(D315-B315,0)/(MAX(D307-B307,0)+MAX(D308-B308,0)+MAX(D309-B309,0)+MAX(D310-B310,0)+MAX(D311-B311,0)+MAX(D312-B312,0)+MAX(D313-B313,0)+MAX(D314-B314,0)+MAX(D315-B315,0)+MAX(D316-B316,0))</f>
        <v>#DIV/0!</v>
      </c>
      <c r="I315" s="1205"/>
      <c r="J315" s="1277"/>
      <c r="K315" s="1278"/>
    </row>
    <row r="316" spans="1:11" ht="21.9" customHeight="1" x14ac:dyDescent="0.25">
      <c r="A316" s="481">
        <f t="shared" si="46"/>
        <v>-9</v>
      </c>
      <c r="B316" s="1206"/>
      <c r="C316" s="1207"/>
      <c r="D316" s="1204" t="e">
        <f>IF(((D170+D171)/(D170+D171+D167))&gt;0.3,D51*I328-D167,B316)</f>
        <v>#DIV/0!</v>
      </c>
      <c r="E316" s="1205"/>
      <c r="F316" s="1213"/>
      <c r="G316" s="1214"/>
      <c r="H316" s="1204" t="e">
        <f>(MAX(D318-B318,0))*MAX(D316-B316,0)/(MAX(D307-B307,0)+MAX(D308-B308,0)+MAX(D309-B309,0)+MAX(D310-B310,0)+MAX(D311-B311,0)+MAX(D312-B312,0)+MAX(D313-B313,0)+MAX(D314-B314,0)+MAX(D315-B315,0)+MAX(D316-B316,0))</f>
        <v>#DIV/0!</v>
      </c>
      <c r="I316" s="1205"/>
      <c r="J316" s="1277"/>
      <c r="K316" s="1278"/>
    </row>
    <row r="317" spans="1:11" ht="21.9" customHeight="1" x14ac:dyDescent="0.25">
      <c r="A317" s="54" t="s">
        <v>188</v>
      </c>
      <c r="B317" s="1206"/>
      <c r="C317" s="1207"/>
      <c r="D317" s="1204">
        <f>B317</f>
        <v>0</v>
      </c>
      <c r="E317" s="1205"/>
      <c r="F317" s="1208"/>
      <c r="G317" s="1209"/>
      <c r="H317" s="1204"/>
      <c r="I317" s="1205"/>
      <c r="J317" s="1277"/>
      <c r="K317" s="1278"/>
    </row>
    <row r="318" spans="1:11" ht="21.9" customHeight="1" x14ac:dyDescent="0.25">
      <c r="A318" s="100" t="s">
        <v>407</v>
      </c>
      <c r="B318" s="1211">
        <f>SUM(B307:C317)</f>
        <v>0</v>
      </c>
      <c r="C318" s="1212"/>
      <c r="D318" s="1211" t="e">
        <f>SUM(D307:E317)</f>
        <v>#DIV/0!</v>
      </c>
      <c r="E318" s="1212"/>
      <c r="F318" s="1211" t="e">
        <f>MAX(B318,D318)</f>
        <v>#DIV/0!</v>
      </c>
      <c r="G318" s="1212"/>
      <c r="H318" s="1275" t="e">
        <f>SUM(H307:I317)</f>
        <v>#DIV/0!</v>
      </c>
      <c r="I318" s="1212"/>
      <c r="J318" s="1275">
        <f>SUM(J307:K317)</f>
        <v>0</v>
      </c>
      <c r="K318" s="1212"/>
    </row>
    <row r="319" spans="1:11" ht="21.9" customHeight="1" x14ac:dyDescent="0.25">
      <c r="A319" s="126"/>
      <c r="B319" s="127"/>
      <c r="C319" s="127"/>
      <c r="D319" s="127"/>
      <c r="E319" s="127"/>
      <c r="F319" s="127"/>
      <c r="G319" s="127"/>
      <c r="H319" s="127"/>
      <c r="I319" s="127"/>
      <c r="J319" s="127"/>
      <c r="K319" s="127"/>
    </row>
    <row r="320" spans="1:11" ht="21.9" customHeight="1" x14ac:dyDescent="0.25">
      <c r="A320" s="1276" t="s">
        <v>4</v>
      </c>
      <c r="B320" s="1276"/>
      <c r="C320" s="1276"/>
      <c r="D320" s="1276"/>
      <c r="E320" s="1276"/>
      <c r="F320" s="1276"/>
      <c r="G320" s="1276"/>
      <c r="H320" s="1276"/>
      <c r="I320" s="1276"/>
      <c r="J320" s="1276"/>
      <c r="K320" s="1276"/>
    </row>
    <row r="321" spans="1:11" ht="21.9" customHeight="1" x14ac:dyDescent="0.25">
      <c r="A321" s="1276" t="s">
        <v>10</v>
      </c>
      <c r="B321" s="1276"/>
      <c r="C321" s="1276"/>
      <c r="D321" s="1276"/>
      <c r="E321" s="1276"/>
      <c r="F321" s="1276"/>
      <c r="G321" s="1276"/>
      <c r="H321" s="1276"/>
      <c r="I321" s="1276"/>
      <c r="J321" s="1276"/>
      <c r="K321" s="1276"/>
    </row>
    <row r="322" spans="1:11" ht="21.9" customHeight="1" x14ac:dyDescent="0.25">
      <c r="A322" s="1276" t="s">
        <v>11</v>
      </c>
      <c r="B322" s="1276"/>
      <c r="C322" s="1276"/>
      <c r="D322" s="1276"/>
      <c r="E322" s="1276"/>
      <c r="F322" s="1276"/>
      <c r="G322" s="1276"/>
      <c r="H322" s="1276"/>
      <c r="I322" s="1276"/>
      <c r="J322" s="1276"/>
      <c r="K322" s="1276"/>
    </row>
    <row r="323" spans="1:11" ht="21.9" customHeight="1" x14ac:dyDescent="0.25">
      <c r="A323" s="69"/>
      <c r="B323" s="69"/>
      <c r="C323" s="69"/>
      <c r="D323" s="69"/>
      <c r="E323" s="69"/>
      <c r="F323" s="69"/>
      <c r="G323" s="69"/>
      <c r="H323" s="69"/>
      <c r="I323" s="69"/>
      <c r="J323" s="69"/>
      <c r="K323" s="69"/>
    </row>
    <row r="324" spans="1:11" ht="21.9" customHeight="1" x14ac:dyDescent="0.25">
      <c r="A324" s="135"/>
      <c r="B324" s="1274"/>
      <c r="C324" s="1274"/>
      <c r="D324" s="1274"/>
      <c r="E324" s="1274"/>
      <c r="F324" s="1270"/>
      <c r="G324" s="1270"/>
      <c r="H324" s="1271"/>
      <c r="I324" s="1271"/>
      <c r="J324" s="1271"/>
      <c r="K324" s="67"/>
    </row>
    <row r="325" spans="1:11" ht="21.9" customHeight="1" x14ac:dyDescent="0.25">
      <c r="A325" s="1272" t="s">
        <v>721</v>
      </c>
      <c r="B325" s="1272"/>
      <c r="C325" s="1272"/>
      <c r="D325" s="66">
        <f>B2</f>
        <v>0</v>
      </c>
      <c r="E325" s="482">
        <f>D325-1</f>
        <v>-1</v>
      </c>
      <c r="F325" s="482">
        <f>E325-1</f>
        <v>-2</v>
      </c>
      <c r="G325" s="482">
        <f>F325-1</f>
        <v>-3</v>
      </c>
      <c r="H325" s="482">
        <f>G325-1</f>
        <v>-4</v>
      </c>
      <c r="I325" s="74" t="s">
        <v>856</v>
      </c>
      <c r="J325" s="69"/>
      <c r="K325" s="67"/>
    </row>
    <row r="326" spans="1:11" ht="21.9" customHeight="1" x14ac:dyDescent="0.25">
      <c r="A326" s="1272" t="s">
        <v>722</v>
      </c>
      <c r="B326" s="1272"/>
      <c r="C326" s="1272"/>
      <c r="D326" s="294"/>
      <c r="E326" s="334"/>
      <c r="F326" s="294"/>
      <c r="G326" s="334"/>
      <c r="H326" s="334"/>
      <c r="I326" s="335">
        <f>SUM(D326:H326)</f>
        <v>0</v>
      </c>
      <c r="J326" s="135"/>
      <c r="K326" s="67"/>
    </row>
    <row r="327" spans="1:11" ht="21.9" customHeight="1" x14ac:dyDescent="0.25">
      <c r="A327" s="1272" t="s">
        <v>723</v>
      </c>
      <c r="B327" s="1272"/>
      <c r="C327" s="1272"/>
      <c r="D327" s="294"/>
      <c r="E327" s="334"/>
      <c r="F327" s="294"/>
      <c r="G327" s="334"/>
      <c r="H327" s="334"/>
      <c r="I327" s="335">
        <f>SUM(D327:H327)</f>
        <v>0</v>
      </c>
      <c r="J327" s="135"/>
      <c r="K327" s="67"/>
    </row>
    <row r="328" spans="1:11" ht="21.9" customHeight="1" x14ac:dyDescent="0.25">
      <c r="A328" s="1273" t="s">
        <v>724</v>
      </c>
      <c r="B328" s="1273"/>
      <c r="C328" s="1273"/>
      <c r="D328" s="313" t="e">
        <f t="shared" ref="D328:I328" si="47">(D326/D327)*1000</f>
        <v>#DIV/0!</v>
      </c>
      <c r="E328" s="313" t="e">
        <f t="shared" si="47"/>
        <v>#DIV/0!</v>
      </c>
      <c r="F328" s="313" t="e">
        <f t="shared" si="47"/>
        <v>#DIV/0!</v>
      </c>
      <c r="G328" s="313" t="e">
        <f t="shared" si="47"/>
        <v>#DIV/0!</v>
      </c>
      <c r="H328" s="313" t="e">
        <f t="shared" si="47"/>
        <v>#DIV/0!</v>
      </c>
      <c r="I328" s="313" t="e">
        <f t="shared" si="47"/>
        <v>#DIV/0!</v>
      </c>
      <c r="J328" s="135"/>
      <c r="K328" s="67"/>
    </row>
  </sheetData>
  <mergeCells count="343">
    <mergeCell ref="A4:I4"/>
    <mergeCell ref="A6:I6"/>
    <mergeCell ref="A8:B8"/>
    <mergeCell ref="A9:B9"/>
    <mergeCell ref="A10:B10"/>
    <mergeCell ref="A11:B11"/>
    <mergeCell ref="A12:B12"/>
    <mergeCell ref="A13:B13"/>
    <mergeCell ref="A28:B28"/>
    <mergeCell ref="A29:B29"/>
    <mergeCell ref="A30:B30"/>
    <mergeCell ref="A31:B31"/>
    <mergeCell ref="A34:B34"/>
    <mergeCell ref="A35:B35"/>
    <mergeCell ref="A36:B36"/>
    <mergeCell ref="A37:B37"/>
    <mergeCell ref="A14:B14"/>
    <mergeCell ref="A15:B15"/>
    <mergeCell ref="A32:B32"/>
    <mergeCell ref="A33:B33"/>
    <mergeCell ref="A22:B22"/>
    <mergeCell ref="A23:B23"/>
    <mergeCell ref="A24:B24"/>
    <mergeCell ref="A25:B25"/>
    <mergeCell ref="A26:B26"/>
    <mergeCell ref="A27:B27"/>
    <mergeCell ref="A19:N19"/>
    <mergeCell ref="A21:N21"/>
    <mergeCell ref="A38:B38"/>
    <mergeCell ref="A40:I40"/>
    <mergeCell ref="A59:B59"/>
    <mergeCell ref="A60:B60"/>
    <mergeCell ref="A49:B49"/>
    <mergeCell ref="A50:B50"/>
    <mergeCell ref="A51:B51"/>
    <mergeCell ref="A52:B52"/>
    <mergeCell ref="A53:B53"/>
    <mergeCell ref="A54:B54"/>
    <mergeCell ref="A41:I41"/>
    <mergeCell ref="A42:I42"/>
    <mergeCell ref="A61:B61"/>
    <mergeCell ref="A62:B62"/>
    <mergeCell ref="A65:N65"/>
    <mergeCell ref="A66:B66"/>
    <mergeCell ref="A67:B67"/>
    <mergeCell ref="A68:B68"/>
    <mergeCell ref="A69:B69"/>
    <mergeCell ref="A70:B70"/>
    <mergeCell ref="A45:N45"/>
    <mergeCell ref="A46:B46"/>
    <mergeCell ref="A47:B47"/>
    <mergeCell ref="A48:B48"/>
    <mergeCell ref="A55:B55"/>
    <mergeCell ref="A56:B56"/>
    <mergeCell ref="A57:B57"/>
    <mergeCell ref="A58:B58"/>
    <mergeCell ref="A71:B71"/>
    <mergeCell ref="A72:B72"/>
    <mergeCell ref="D85:D86"/>
    <mergeCell ref="E85:E86"/>
    <mergeCell ref="A75:B75"/>
    <mergeCell ref="A76:B76"/>
    <mergeCell ref="A77:B77"/>
    <mergeCell ref="A78:B78"/>
    <mergeCell ref="A79:B79"/>
    <mergeCell ref="A80:B80"/>
    <mergeCell ref="A73:B73"/>
    <mergeCell ref="A74:B74"/>
    <mergeCell ref="A83:H83"/>
    <mergeCell ref="A84:I84"/>
    <mergeCell ref="F85:F86"/>
    <mergeCell ref="G85:G86"/>
    <mergeCell ref="H85:H86"/>
    <mergeCell ref="A86:B86"/>
    <mergeCell ref="A85:B85"/>
    <mergeCell ref="C85:C86"/>
    <mergeCell ref="A87:B87"/>
    <mergeCell ref="A92:B92"/>
    <mergeCell ref="C95:D95"/>
    <mergeCell ref="E95:F95"/>
    <mergeCell ref="C96:D96"/>
    <mergeCell ref="E96:F96"/>
    <mergeCell ref="A88:B88"/>
    <mergeCell ref="A89:B89"/>
    <mergeCell ref="A90:B90"/>
    <mergeCell ref="A91:B91"/>
    <mergeCell ref="A94:F94"/>
    <mergeCell ref="C97:D97"/>
    <mergeCell ref="E97:F97"/>
    <mergeCell ref="D114:D115"/>
    <mergeCell ref="E114:E115"/>
    <mergeCell ref="E98:F98"/>
    <mergeCell ref="C99:D99"/>
    <mergeCell ref="E99:F99"/>
    <mergeCell ref="A112:H112"/>
    <mergeCell ref="C100:D100"/>
    <mergeCell ref="E100:F100"/>
    <mergeCell ref="A118:B118"/>
    <mergeCell ref="C98:D98"/>
    <mergeCell ref="A123:F123"/>
    <mergeCell ref="E125:F125"/>
    <mergeCell ref="A145:B145"/>
    <mergeCell ref="A144:B144"/>
    <mergeCell ref="C126:D126"/>
    <mergeCell ref="E126:F126"/>
    <mergeCell ref="A119:B119"/>
    <mergeCell ref="A120:B120"/>
    <mergeCell ref="E124:F124"/>
    <mergeCell ref="A113:I113"/>
    <mergeCell ref="F114:F115"/>
    <mergeCell ref="G114:G115"/>
    <mergeCell ref="H114:H115"/>
    <mergeCell ref="A115:B115"/>
    <mergeCell ref="A114:B114"/>
    <mergeCell ref="C114:C115"/>
    <mergeCell ref="A116:B116"/>
    <mergeCell ref="A117:B117"/>
    <mergeCell ref="A121:B121"/>
    <mergeCell ref="C125:D125"/>
    <mergeCell ref="C124:D124"/>
    <mergeCell ref="A146:B146"/>
    <mergeCell ref="C127:D127"/>
    <mergeCell ref="E127:F127"/>
    <mergeCell ref="C128:D128"/>
    <mergeCell ref="E128:F128"/>
    <mergeCell ref="C129:D129"/>
    <mergeCell ref="E129:F129"/>
    <mergeCell ref="A141:N141"/>
    <mergeCell ref="A142:N142"/>
    <mergeCell ref="A143:B143"/>
    <mergeCell ref="A157:B157"/>
    <mergeCell ref="A158:B158"/>
    <mergeCell ref="A147:B147"/>
    <mergeCell ref="A148:B148"/>
    <mergeCell ref="A149:B149"/>
    <mergeCell ref="A150:B150"/>
    <mergeCell ref="A151:B151"/>
    <mergeCell ref="A161:N161"/>
    <mergeCell ref="A162:B162"/>
    <mergeCell ref="A163:B163"/>
    <mergeCell ref="A164:B164"/>
    <mergeCell ref="A165:B165"/>
    <mergeCell ref="A166:B166"/>
    <mergeCell ref="A152:B152"/>
    <mergeCell ref="A153:B153"/>
    <mergeCell ref="A154:B154"/>
    <mergeCell ref="A155:B155"/>
    <mergeCell ref="A156:B156"/>
    <mergeCell ref="A167:B167"/>
    <mergeCell ref="A168:B168"/>
    <mergeCell ref="A169:B169"/>
    <mergeCell ref="A170:B170"/>
    <mergeCell ref="A173:B173"/>
    <mergeCell ref="A174:B174"/>
    <mergeCell ref="A175:B175"/>
    <mergeCell ref="A176:B176"/>
    <mergeCell ref="A172:B172"/>
    <mergeCell ref="A171:B171"/>
    <mergeCell ref="A177:B177"/>
    <mergeCell ref="A180:N180"/>
    <mergeCell ref="A197:B197"/>
    <mergeCell ref="A198:B198"/>
    <mergeCell ref="A187:B187"/>
    <mergeCell ref="A188:B188"/>
    <mergeCell ref="A189:B189"/>
    <mergeCell ref="A190:B190"/>
    <mergeCell ref="A181:N181"/>
    <mergeCell ref="A182:B182"/>
    <mergeCell ref="A220:L220"/>
    <mergeCell ref="A223:A226"/>
    <mergeCell ref="A227:A230"/>
    <mergeCell ref="A231:A234"/>
    <mergeCell ref="A235:A238"/>
    <mergeCell ref="A239:A242"/>
    <mergeCell ref="A243:A246"/>
    <mergeCell ref="A247:A250"/>
    <mergeCell ref="A183:B183"/>
    <mergeCell ref="A184:B184"/>
    <mergeCell ref="A185:B185"/>
    <mergeCell ref="A186:B186"/>
    <mergeCell ref="A193:B193"/>
    <mergeCell ref="A194:B194"/>
    <mergeCell ref="A191:B191"/>
    <mergeCell ref="A192:B192"/>
    <mergeCell ref="A195:B195"/>
    <mergeCell ref="A196:B196"/>
    <mergeCell ref="A251:A254"/>
    <mergeCell ref="A255:A258"/>
    <mergeCell ref="A271:K271"/>
    <mergeCell ref="C273:D273"/>
    <mergeCell ref="E273:F273"/>
    <mergeCell ref="G273:H273"/>
    <mergeCell ref="I273:J273"/>
    <mergeCell ref="K273:L273"/>
    <mergeCell ref="B265:I265"/>
    <mergeCell ref="B266:L266"/>
    <mergeCell ref="A259:A262"/>
    <mergeCell ref="B264:I264"/>
    <mergeCell ref="B267:I267"/>
    <mergeCell ref="A270:K270"/>
    <mergeCell ref="K274:L274"/>
    <mergeCell ref="C275:D275"/>
    <mergeCell ref="E275:F275"/>
    <mergeCell ref="G275:H275"/>
    <mergeCell ref="I275:J275"/>
    <mergeCell ref="K275:L275"/>
    <mergeCell ref="C274:D274"/>
    <mergeCell ref="E274:F274"/>
    <mergeCell ref="G274:H274"/>
    <mergeCell ref="I274:J274"/>
    <mergeCell ref="K276:L276"/>
    <mergeCell ref="C277:D277"/>
    <mergeCell ref="E277:F277"/>
    <mergeCell ref="G277:H277"/>
    <mergeCell ref="I277:J277"/>
    <mergeCell ref="K277:L277"/>
    <mergeCell ref="C276:D276"/>
    <mergeCell ref="E276:F276"/>
    <mergeCell ref="G276:H276"/>
    <mergeCell ref="I276:J276"/>
    <mergeCell ref="K278:L278"/>
    <mergeCell ref="C279:D279"/>
    <mergeCell ref="E279:F279"/>
    <mergeCell ref="G279:H279"/>
    <mergeCell ref="I279:J279"/>
    <mergeCell ref="K279:L279"/>
    <mergeCell ref="C278:D278"/>
    <mergeCell ref="E278:F278"/>
    <mergeCell ref="G278:H278"/>
    <mergeCell ref="I278:J278"/>
    <mergeCell ref="K280:L280"/>
    <mergeCell ref="C281:D281"/>
    <mergeCell ref="E281:F281"/>
    <mergeCell ref="G281:H281"/>
    <mergeCell ref="I281:J281"/>
    <mergeCell ref="K281:L281"/>
    <mergeCell ref="C280:D280"/>
    <mergeCell ref="E280:F280"/>
    <mergeCell ref="G280:H280"/>
    <mergeCell ref="I280:J280"/>
    <mergeCell ref="K282:L282"/>
    <mergeCell ref="C283:D283"/>
    <mergeCell ref="E283:F283"/>
    <mergeCell ref="G283:H283"/>
    <mergeCell ref="I283:J283"/>
    <mergeCell ref="K283:L283"/>
    <mergeCell ref="C282:D282"/>
    <mergeCell ref="E282:F282"/>
    <mergeCell ref="M287:M289"/>
    <mergeCell ref="A288:K288"/>
    <mergeCell ref="A289:K289"/>
    <mergeCell ref="G282:H282"/>
    <mergeCell ref="I282:J282"/>
    <mergeCell ref="K284:L284"/>
    <mergeCell ref="C285:D285"/>
    <mergeCell ref="E285:F285"/>
    <mergeCell ref="G285:H285"/>
    <mergeCell ref="I285:J285"/>
    <mergeCell ref="G284:H284"/>
    <mergeCell ref="I284:J284"/>
    <mergeCell ref="D290:G290"/>
    <mergeCell ref="H290:I290"/>
    <mergeCell ref="J290:L290"/>
    <mergeCell ref="A304:K304"/>
    <mergeCell ref="A287:K287"/>
    <mergeCell ref="K285:L285"/>
    <mergeCell ref="C284:D284"/>
    <mergeCell ref="E284:F284"/>
    <mergeCell ref="J307:K307"/>
    <mergeCell ref="B306:C306"/>
    <mergeCell ref="D306:E306"/>
    <mergeCell ref="F306:G306"/>
    <mergeCell ref="H306:I306"/>
    <mergeCell ref="J306:K306"/>
    <mergeCell ref="B307:C307"/>
    <mergeCell ref="D307:E307"/>
    <mergeCell ref="F307:G307"/>
    <mergeCell ref="H307:I307"/>
    <mergeCell ref="J308:K308"/>
    <mergeCell ref="B309:C309"/>
    <mergeCell ref="D309:E309"/>
    <mergeCell ref="F309:G309"/>
    <mergeCell ref="H309:I309"/>
    <mergeCell ref="J309:K309"/>
    <mergeCell ref="B308:C308"/>
    <mergeCell ref="D308:E308"/>
    <mergeCell ref="F308:G308"/>
    <mergeCell ref="H308:I308"/>
    <mergeCell ref="J310:K310"/>
    <mergeCell ref="B311:C311"/>
    <mergeCell ref="D311:E311"/>
    <mergeCell ref="F311:G311"/>
    <mergeCell ref="H311:I311"/>
    <mergeCell ref="J311:K311"/>
    <mergeCell ref="B310:C310"/>
    <mergeCell ref="D310:E310"/>
    <mergeCell ref="F310:G310"/>
    <mergeCell ref="H310:I310"/>
    <mergeCell ref="J312:K312"/>
    <mergeCell ref="B313:C313"/>
    <mergeCell ref="D313:E313"/>
    <mergeCell ref="F313:G313"/>
    <mergeCell ref="H313:I313"/>
    <mergeCell ref="J313:K313"/>
    <mergeCell ref="B312:C312"/>
    <mergeCell ref="D312:E312"/>
    <mergeCell ref="F312:G312"/>
    <mergeCell ref="H312:I312"/>
    <mergeCell ref="J314:K314"/>
    <mergeCell ref="B315:C315"/>
    <mergeCell ref="D315:E315"/>
    <mergeCell ref="F315:G315"/>
    <mergeCell ref="H315:I315"/>
    <mergeCell ref="J315:K315"/>
    <mergeCell ref="B314:C314"/>
    <mergeCell ref="D314:E314"/>
    <mergeCell ref="F314:G314"/>
    <mergeCell ref="H314:I314"/>
    <mergeCell ref="J316:K316"/>
    <mergeCell ref="B317:C317"/>
    <mergeCell ref="D317:E317"/>
    <mergeCell ref="F317:G317"/>
    <mergeCell ref="H317:I317"/>
    <mergeCell ref="J317:K317"/>
    <mergeCell ref="B316:C316"/>
    <mergeCell ref="D316:E316"/>
    <mergeCell ref="F316:G316"/>
    <mergeCell ref="H316:I316"/>
    <mergeCell ref="F324:G324"/>
    <mergeCell ref="H324:J324"/>
    <mergeCell ref="A325:C325"/>
    <mergeCell ref="A326:C326"/>
    <mergeCell ref="A327:C327"/>
    <mergeCell ref="A328:C328"/>
    <mergeCell ref="B324:E324"/>
    <mergeCell ref="J318:K318"/>
    <mergeCell ref="A320:K320"/>
    <mergeCell ref="A321:K321"/>
    <mergeCell ref="A322:K322"/>
    <mergeCell ref="B318:C318"/>
    <mergeCell ref="D318:E318"/>
    <mergeCell ref="F318:G318"/>
    <mergeCell ref="H318:I318"/>
  </mergeCells>
  <phoneticPr fontId="14" type="noConversion"/>
  <printOptions horizontalCentered="1"/>
  <pageMargins left="0.39370078740157483" right="0.39370078740157483" top="0.2" bottom="0.33" header="0.45" footer="0.3"/>
  <pageSetup paperSize="9" scale="85" orientation="landscape"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2"/>
  <dimension ref="A1:O328"/>
  <sheetViews>
    <sheetView workbookViewId="0">
      <selection sqref="A1:H1"/>
    </sheetView>
  </sheetViews>
  <sheetFormatPr baseColWidth="10" defaultColWidth="11.453125" defaultRowHeight="13.45" x14ac:dyDescent="0.25"/>
  <cols>
    <col min="1" max="1" width="17" style="14" customWidth="1"/>
    <col min="2" max="2" width="43.1796875" style="14" customWidth="1"/>
    <col min="3" max="14" width="8.7265625" style="14" customWidth="1"/>
    <col min="15" max="16384" width="11.453125" style="14"/>
  </cols>
  <sheetData>
    <row r="1" spans="1:11" ht="16.55" customHeight="1" x14ac:dyDescent="0.25">
      <c r="A1" s="15" t="s">
        <v>1409</v>
      </c>
      <c r="B1" s="15" t="str">
        <f>'D04'!B1</f>
        <v xml:space="preserve"> ………………… </v>
      </c>
    </row>
    <row r="2" spans="1:11" ht="16.55" customHeight="1" x14ac:dyDescent="0.25">
      <c r="A2" s="15" t="s">
        <v>1408</v>
      </c>
      <c r="B2" s="155">
        <f>'D04'!B2</f>
        <v>0</v>
      </c>
    </row>
    <row r="3" spans="1:11" ht="16.55" customHeight="1" x14ac:dyDescent="0.25">
      <c r="A3" s="15" t="s">
        <v>1508</v>
      </c>
      <c r="B3" s="155" t="s">
        <v>1510</v>
      </c>
    </row>
    <row r="4" spans="1:11" ht="51.75" customHeight="1" x14ac:dyDescent="0.25">
      <c r="A4" s="1305" t="s">
        <v>1590</v>
      </c>
      <c r="B4" s="1256"/>
      <c r="C4" s="1256"/>
      <c r="D4" s="1256"/>
      <c r="E4" s="1256"/>
      <c r="F4" s="1256"/>
      <c r="G4" s="1256"/>
      <c r="H4" s="1256"/>
      <c r="I4" s="1256"/>
    </row>
    <row r="5" spans="1:11" ht="10.5" customHeight="1" x14ac:dyDescent="0.25"/>
    <row r="6" spans="1:11" ht="29.95" customHeight="1" x14ac:dyDescent="0.25">
      <c r="A6" s="1194" t="s">
        <v>320</v>
      </c>
      <c r="B6" s="1194"/>
      <c r="C6" s="1194"/>
      <c r="D6" s="1194"/>
      <c r="E6" s="1194"/>
      <c r="F6" s="1194"/>
      <c r="G6" s="1194"/>
      <c r="H6" s="1194"/>
      <c r="I6" s="1194"/>
      <c r="J6" s="49"/>
      <c r="K6" s="49"/>
    </row>
    <row r="7" spans="1:11" ht="16.55" customHeight="1" x14ac:dyDescent="0.25">
      <c r="A7" s="14" t="s">
        <v>698</v>
      </c>
      <c r="H7" s="14" t="s">
        <v>1628</v>
      </c>
    </row>
    <row r="8" spans="1:11" ht="16.55" customHeight="1" x14ac:dyDescent="0.25">
      <c r="A8" s="1296" t="s">
        <v>725</v>
      </c>
      <c r="B8" s="1297"/>
      <c r="C8" s="103" t="s">
        <v>894</v>
      </c>
      <c r="D8" s="47">
        <f>E8-1</f>
        <v>-4</v>
      </c>
      <c r="E8" s="47">
        <f>F8-1</f>
        <v>-3</v>
      </c>
      <c r="F8" s="47">
        <f>G8-1</f>
        <v>-2</v>
      </c>
      <c r="G8" s="47">
        <f>H8-1</f>
        <v>-1</v>
      </c>
      <c r="H8" s="47">
        <f>B2</f>
        <v>0</v>
      </c>
      <c r="I8" s="103" t="s">
        <v>856</v>
      </c>
    </row>
    <row r="9" spans="1:11" ht="16.55" customHeight="1" x14ac:dyDescent="0.25">
      <c r="A9" s="1298" t="s">
        <v>726</v>
      </c>
      <c r="B9" s="1299"/>
      <c r="C9" s="51" t="s">
        <v>642</v>
      </c>
      <c r="D9" s="282"/>
      <c r="E9" s="700">
        <f>D14</f>
        <v>0</v>
      </c>
      <c r="F9" s="700">
        <f>E14</f>
        <v>0</v>
      </c>
      <c r="G9" s="700">
        <f>F14</f>
        <v>0</v>
      </c>
      <c r="H9" s="700">
        <f>G14</f>
        <v>0</v>
      </c>
      <c r="I9" s="259" t="s">
        <v>642</v>
      </c>
    </row>
    <row r="10" spans="1:11" ht="16.55" customHeight="1" x14ac:dyDescent="0.25">
      <c r="A10" s="1300" t="s">
        <v>727</v>
      </c>
      <c r="B10" s="1301"/>
      <c r="C10" s="52" t="s">
        <v>642</v>
      </c>
      <c r="D10" s="291"/>
      <c r="E10" s="291"/>
      <c r="F10" s="291"/>
      <c r="G10" s="291"/>
      <c r="H10" s="257" t="s">
        <v>642</v>
      </c>
      <c r="I10" s="257" t="s">
        <v>642</v>
      </c>
    </row>
    <row r="11" spans="1:11" ht="16.55" customHeight="1" x14ac:dyDescent="0.25">
      <c r="A11" s="1300" t="s">
        <v>728</v>
      </c>
      <c r="B11" s="1301"/>
      <c r="C11" s="52"/>
      <c r="D11" s="291"/>
      <c r="E11" s="291"/>
      <c r="F11" s="291"/>
      <c r="G11" s="291"/>
      <c r="H11" s="257"/>
      <c r="I11" s="264">
        <f>SUM(C11:H11)</f>
        <v>0</v>
      </c>
    </row>
    <row r="12" spans="1:11" ht="16.55" customHeight="1" x14ac:dyDescent="0.25">
      <c r="A12" s="1300" t="s">
        <v>688</v>
      </c>
      <c r="B12" s="1301"/>
      <c r="C12" s="52"/>
      <c r="D12" s="291"/>
      <c r="E12" s="291"/>
      <c r="F12" s="291"/>
      <c r="G12" s="291"/>
      <c r="H12" s="257"/>
      <c r="I12" s="264">
        <f>SUM(C12:H12)</f>
        <v>0</v>
      </c>
    </row>
    <row r="13" spans="1:11" ht="16.55" customHeight="1" x14ac:dyDescent="0.25">
      <c r="A13" s="1300" t="s">
        <v>689</v>
      </c>
      <c r="B13" s="1301"/>
      <c r="C13" s="52"/>
      <c r="D13" s="291"/>
      <c r="E13" s="291"/>
      <c r="F13" s="291"/>
      <c r="G13" s="291"/>
      <c r="H13" s="257"/>
      <c r="I13" s="264">
        <f>SUM(C13:H13)</f>
        <v>0</v>
      </c>
    </row>
    <row r="14" spans="1:11" ht="16.55" customHeight="1" x14ac:dyDescent="0.25">
      <c r="A14" s="1302" t="s">
        <v>729</v>
      </c>
      <c r="B14" s="1303"/>
      <c r="C14" s="18" t="s">
        <v>642</v>
      </c>
      <c r="D14" s="287"/>
      <c r="E14" s="287"/>
      <c r="F14" s="287"/>
      <c r="G14" s="287"/>
      <c r="H14" s="260"/>
      <c r="I14" s="260" t="s">
        <v>642</v>
      </c>
    </row>
    <row r="15" spans="1:11" ht="16.55" customHeight="1" x14ac:dyDescent="0.25">
      <c r="A15" s="1296" t="s">
        <v>730</v>
      </c>
      <c r="B15" s="1297"/>
      <c r="C15" s="24" t="s">
        <v>642</v>
      </c>
      <c r="D15" s="245">
        <f>D9+D10+D11+D12-D13-D14</f>
        <v>0</v>
      </c>
      <c r="E15" s="245">
        <f>E9+E10+E11+E12-E13-E14</f>
        <v>0</v>
      </c>
      <c r="F15" s="245">
        <f>F9+F10+F11+F12-F13-F14</f>
        <v>0</v>
      </c>
      <c r="G15" s="245">
        <f>G9+G10+G11+G12-G13-G14</f>
        <v>0</v>
      </c>
      <c r="H15" s="245">
        <f>H9+H11+H12-H13-H14</f>
        <v>0</v>
      </c>
      <c r="I15" s="254" t="s">
        <v>642</v>
      </c>
    </row>
    <row r="16" spans="1:11" ht="8.1999999999999993" customHeight="1" x14ac:dyDescent="0.25"/>
    <row r="17" spans="1:14" ht="14.1" customHeight="1" x14ac:dyDescent="0.25">
      <c r="A17" s="67" t="s">
        <v>319</v>
      </c>
      <c r="B17" s="67"/>
    </row>
    <row r="18" spans="1:14" ht="8.1999999999999993" customHeight="1" x14ac:dyDescent="0.25">
      <c r="A18" s="49"/>
      <c r="B18" s="49"/>
    </row>
    <row r="19" spans="1:14" ht="29.95" customHeight="1" x14ac:dyDescent="0.25">
      <c r="A19" s="1194" t="s">
        <v>321</v>
      </c>
      <c r="B19" s="1194"/>
      <c r="C19" s="1194"/>
      <c r="D19" s="1194"/>
      <c r="E19" s="1194"/>
      <c r="F19" s="1194"/>
      <c r="G19" s="1194"/>
      <c r="H19" s="1194"/>
      <c r="I19" s="1194"/>
      <c r="J19" s="1194"/>
      <c r="K19" s="1194"/>
      <c r="L19" s="1194"/>
      <c r="M19" s="1194"/>
      <c r="N19" s="1194"/>
    </row>
    <row r="20" spans="1:14" ht="9" customHeight="1" x14ac:dyDescent="0.25">
      <c r="A20" s="13"/>
      <c r="B20" s="13"/>
    </row>
    <row r="21" spans="1:14" ht="16.55" customHeight="1" x14ac:dyDescent="0.25">
      <c r="A21" s="1304" t="s">
        <v>673</v>
      </c>
      <c r="B21" s="1304"/>
      <c r="C21" s="1304"/>
      <c r="D21" s="1304"/>
      <c r="E21" s="1304"/>
      <c r="F21" s="1304"/>
      <c r="G21" s="1304"/>
      <c r="H21" s="1304"/>
      <c r="I21" s="1304"/>
      <c r="J21" s="1304"/>
      <c r="K21" s="1304"/>
      <c r="L21" s="1304"/>
      <c r="M21" s="1304"/>
      <c r="N21" s="1304"/>
    </row>
    <row r="22" spans="1:14" ht="16.55" customHeight="1" x14ac:dyDescent="0.25">
      <c r="A22" s="1296" t="s">
        <v>908</v>
      </c>
      <c r="B22" s="1297"/>
      <c r="C22" s="107" t="s">
        <v>894</v>
      </c>
      <c r="D22" s="12">
        <f t="shared" ref="D22:K22" si="0">E22-1</f>
        <v>-9</v>
      </c>
      <c r="E22" s="12">
        <f t="shared" si="0"/>
        <v>-8</v>
      </c>
      <c r="F22" s="12">
        <f t="shared" si="0"/>
        <v>-7</v>
      </c>
      <c r="G22" s="12">
        <f t="shared" si="0"/>
        <v>-6</v>
      </c>
      <c r="H22" s="12">
        <f t="shared" si="0"/>
        <v>-5</v>
      </c>
      <c r="I22" s="12">
        <f t="shared" si="0"/>
        <v>-4</v>
      </c>
      <c r="J22" s="12">
        <f t="shared" si="0"/>
        <v>-3</v>
      </c>
      <c r="K22" s="12">
        <f t="shared" si="0"/>
        <v>-2</v>
      </c>
      <c r="L22" s="12">
        <f>M22-1</f>
        <v>-1</v>
      </c>
      <c r="M22" s="12">
        <f>B2</f>
        <v>0</v>
      </c>
      <c r="N22" s="107" t="s">
        <v>693</v>
      </c>
    </row>
    <row r="23" spans="1:14" ht="16.55" customHeight="1" x14ac:dyDescent="0.25">
      <c r="A23" s="1298" t="s">
        <v>617</v>
      </c>
      <c r="B23" s="1299"/>
      <c r="C23" s="701">
        <f>C24</f>
        <v>0</v>
      </c>
      <c r="D23" s="290"/>
      <c r="E23" s="290"/>
      <c r="F23" s="290"/>
      <c r="G23" s="290"/>
      <c r="H23" s="290"/>
      <c r="I23" s="257"/>
      <c r="J23" s="291"/>
      <c r="K23" s="291"/>
      <c r="L23" s="291"/>
      <c r="M23" s="291" t="s">
        <v>618</v>
      </c>
      <c r="N23" s="291" t="s">
        <v>618</v>
      </c>
    </row>
    <row r="24" spans="1:14" ht="16.55" customHeight="1" x14ac:dyDescent="0.25">
      <c r="A24" s="1300" t="s">
        <v>619</v>
      </c>
      <c r="B24" s="1301"/>
      <c r="C24" s="290"/>
      <c r="D24" s="290"/>
      <c r="E24" s="290"/>
      <c r="F24" s="290"/>
      <c r="G24" s="290"/>
      <c r="H24" s="290"/>
      <c r="I24" s="257"/>
      <c r="J24" s="291"/>
      <c r="K24" s="291"/>
      <c r="L24" s="291"/>
      <c r="M24" s="291" t="s">
        <v>618</v>
      </c>
      <c r="N24" s="466">
        <f>SUM(C24:L24)</f>
        <v>0</v>
      </c>
    </row>
    <row r="25" spans="1:14" ht="16.55" customHeight="1" x14ac:dyDescent="0.25">
      <c r="A25" s="1300" t="s">
        <v>620</v>
      </c>
      <c r="B25" s="1301"/>
      <c r="C25" s="290"/>
      <c r="D25" s="290"/>
      <c r="E25" s="290"/>
      <c r="F25" s="290"/>
      <c r="G25" s="290"/>
      <c r="H25" s="290"/>
      <c r="I25" s="257"/>
      <c r="J25" s="291"/>
      <c r="K25" s="291"/>
      <c r="L25" s="291"/>
      <c r="M25" s="291"/>
      <c r="N25" s="466">
        <f>SUM(C25:M25)</f>
        <v>0</v>
      </c>
    </row>
    <row r="26" spans="1:14" ht="16.55" customHeight="1" x14ac:dyDescent="0.25">
      <c r="A26" s="1302" t="s">
        <v>694</v>
      </c>
      <c r="B26" s="1303"/>
      <c r="C26" s="699">
        <f>C37-C38+C24-C25+C30+C31-C32+C33-C34-C35+C36</f>
        <v>0</v>
      </c>
      <c r="D26" s="699">
        <f>D37-D38+D24-D25+D30+D31-D32+D33-D34-D35+D36</f>
        <v>0</v>
      </c>
      <c r="E26" s="699">
        <f t="shared" ref="E26:L26" si="1">E37-E38+E24-E25+E30+E31-E32+E33-E34-E35+E36</f>
        <v>0</v>
      </c>
      <c r="F26" s="699">
        <f t="shared" si="1"/>
        <v>0</v>
      </c>
      <c r="G26" s="699">
        <f t="shared" si="1"/>
        <v>0</v>
      </c>
      <c r="H26" s="699">
        <f t="shared" si="1"/>
        <v>0</v>
      </c>
      <c r="I26" s="699" t="e">
        <f t="shared" si="1"/>
        <v>#DIV/0!</v>
      </c>
      <c r="J26" s="699" t="e">
        <f t="shared" si="1"/>
        <v>#DIV/0!</v>
      </c>
      <c r="K26" s="699" t="e">
        <f t="shared" si="1"/>
        <v>#DIV/0!</v>
      </c>
      <c r="L26" s="699" t="e">
        <f t="shared" si="1"/>
        <v>#DIV/0!</v>
      </c>
      <c r="M26" s="699" t="e">
        <f>-M25+M30+M36</f>
        <v>#DIV/0!</v>
      </c>
      <c r="N26" s="466" t="e">
        <f>SUM(C26:M26)</f>
        <v>#DIV/0!</v>
      </c>
    </row>
    <row r="27" spans="1:14" ht="16.55" customHeight="1" x14ac:dyDescent="0.25">
      <c r="A27" s="1296" t="s">
        <v>622</v>
      </c>
      <c r="B27" s="1297"/>
      <c r="C27" s="292" t="s">
        <v>618</v>
      </c>
      <c r="D27" s="265">
        <f>D23-D24+D25+D26</f>
        <v>0</v>
      </c>
      <c r="E27" s="265">
        <f t="shared" ref="E27:L27" si="2">E23-E24+E25+E26</f>
        <v>0</v>
      </c>
      <c r="F27" s="265">
        <f t="shared" si="2"/>
        <v>0</v>
      </c>
      <c r="G27" s="265">
        <f t="shared" si="2"/>
        <v>0</v>
      </c>
      <c r="H27" s="265">
        <f t="shared" si="2"/>
        <v>0</v>
      </c>
      <c r="I27" s="265" t="e">
        <f t="shared" si="2"/>
        <v>#DIV/0!</v>
      </c>
      <c r="J27" s="265" t="e">
        <f t="shared" si="2"/>
        <v>#DIV/0!</v>
      </c>
      <c r="K27" s="265" t="e">
        <f t="shared" si="2"/>
        <v>#DIV/0!</v>
      </c>
      <c r="L27" s="265" t="e">
        <f t="shared" si="2"/>
        <v>#DIV/0!</v>
      </c>
      <c r="M27" s="265" t="e">
        <f>M25+M26</f>
        <v>#DIV/0!</v>
      </c>
      <c r="N27" s="254" t="s">
        <v>618</v>
      </c>
    </row>
    <row r="28" spans="1:14" ht="16.55" customHeight="1" x14ac:dyDescent="0.25">
      <c r="A28" s="1298" t="s">
        <v>623</v>
      </c>
      <c r="B28" s="1299"/>
      <c r="C28" s="290"/>
      <c r="D28" s="290"/>
      <c r="E28" s="290"/>
      <c r="F28" s="290"/>
      <c r="G28" s="290"/>
      <c r="H28" s="290"/>
      <c r="I28" s="257"/>
      <c r="J28" s="291"/>
      <c r="K28" s="291"/>
      <c r="L28" s="291"/>
      <c r="M28" s="291"/>
      <c r="N28" s="291"/>
    </row>
    <row r="29" spans="1:14" ht="16.55" customHeight="1" x14ac:dyDescent="0.25">
      <c r="A29" s="1300" t="s">
        <v>624</v>
      </c>
      <c r="B29" s="1301"/>
      <c r="C29" s="290" t="s">
        <v>618</v>
      </c>
      <c r="D29" s="290"/>
      <c r="E29" s="290"/>
      <c r="F29" s="290"/>
      <c r="G29" s="290"/>
      <c r="H29" s="290"/>
      <c r="I29" s="257"/>
      <c r="J29" s="291"/>
      <c r="K29" s="291"/>
      <c r="L29" s="291"/>
      <c r="M29" s="291" t="s">
        <v>618</v>
      </c>
      <c r="N29" s="291" t="s">
        <v>618</v>
      </c>
    </row>
    <row r="30" spans="1:14" ht="16.55" customHeight="1" x14ac:dyDescent="0.25">
      <c r="A30" s="1300" t="s">
        <v>625</v>
      </c>
      <c r="B30" s="1301"/>
      <c r="C30" s="290"/>
      <c r="D30" s="290"/>
      <c r="E30" s="290"/>
      <c r="F30" s="290"/>
      <c r="G30" s="290"/>
      <c r="H30" s="290"/>
      <c r="I30" s="257"/>
      <c r="J30" s="291"/>
      <c r="K30" s="291"/>
      <c r="L30" s="291"/>
      <c r="M30" s="291"/>
      <c r="N30" s="264">
        <f>SUM(C30:M30)</f>
        <v>0</v>
      </c>
    </row>
    <row r="31" spans="1:14" ht="16.55" customHeight="1" x14ac:dyDescent="0.25">
      <c r="A31" s="1300" t="s">
        <v>731</v>
      </c>
      <c r="B31" s="1301"/>
      <c r="C31" s="290"/>
      <c r="D31" s="290"/>
      <c r="E31" s="290"/>
      <c r="F31" s="290"/>
      <c r="G31" s="290"/>
      <c r="H31" s="290"/>
      <c r="I31" s="257"/>
      <c r="J31" s="291"/>
      <c r="K31" s="291"/>
      <c r="L31" s="291"/>
      <c r="M31" s="291" t="s">
        <v>618</v>
      </c>
      <c r="N31" s="264">
        <f>SUM(C31:L31)</f>
        <v>0</v>
      </c>
    </row>
    <row r="32" spans="1:14" ht="16.55" customHeight="1" x14ac:dyDescent="0.25">
      <c r="A32" s="1300" t="s">
        <v>732</v>
      </c>
      <c r="B32" s="1301"/>
      <c r="C32" s="290"/>
      <c r="D32" s="290"/>
      <c r="E32" s="290"/>
      <c r="F32" s="290"/>
      <c r="G32" s="290"/>
      <c r="H32" s="290"/>
      <c r="I32" s="257"/>
      <c r="J32" s="291"/>
      <c r="K32" s="291"/>
      <c r="L32" s="291"/>
      <c r="M32" s="291" t="s">
        <v>618</v>
      </c>
      <c r="N32" s="264">
        <f>SUM(C32:L32)</f>
        <v>0</v>
      </c>
    </row>
    <row r="33" spans="1:14" ht="16.55" customHeight="1" x14ac:dyDescent="0.25">
      <c r="A33" s="1300" t="s">
        <v>733</v>
      </c>
      <c r="B33" s="1301"/>
      <c r="C33" s="290"/>
      <c r="D33" s="290"/>
      <c r="E33" s="290"/>
      <c r="F33" s="290"/>
      <c r="G33" s="290"/>
      <c r="H33" s="290"/>
      <c r="I33" s="257"/>
      <c r="J33" s="291"/>
      <c r="K33" s="291"/>
      <c r="L33" s="291"/>
      <c r="M33" s="291" t="s">
        <v>618</v>
      </c>
      <c r="N33" s="264">
        <f>SUM(C33:L33)</f>
        <v>0</v>
      </c>
    </row>
    <row r="34" spans="1:14" ht="16.55" customHeight="1" x14ac:dyDescent="0.25">
      <c r="A34" s="1300" t="s">
        <v>734</v>
      </c>
      <c r="B34" s="1301"/>
      <c r="C34" s="290"/>
      <c r="D34" s="290"/>
      <c r="E34" s="290"/>
      <c r="F34" s="290"/>
      <c r="G34" s="290"/>
      <c r="H34" s="290"/>
      <c r="I34" s="257"/>
      <c r="J34" s="291"/>
      <c r="K34" s="291"/>
      <c r="L34" s="291"/>
      <c r="M34" s="291" t="s">
        <v>618</v>
      </c>
      <c r="N34" s="264">
        <f>SUM(C34:L34)</f>
        <v>0</v>
      </c>
    </row>
    <row r="35" spans="1:14" ht="16.55" customHeight="1" x14ac:dyDescent="0.25">
      <c r="A35" s="1300" t="s">
        <v>628</v>
      </c>
      <c r="B35" s="1301"/>
      <c r="C35" s="290"/>
      <c r="D35" s="290"/>
      <c r="E35" s="290"/>
      <c r="F35" s="290"/>
      <c r="G35" s="290"/>
      <c r="H35" s="290"/>
      <c r="I35" s="257"/>
      <c r="J35" s="291"/>
      <c r="K35" s="291"/>
      <c r="L35" s="291"/>
      <c r="M35" s="291" t="s">
        <v>618</v>
      </c>
      <c r="N35" s="264">
        <f>SUM(C35:L35)</f>
        <v>0</v>
      </c>
    </row>
    <row r="36" spans="1:14" ht="16.55" customHeight="1" x14ac:dyDescent="0.25">
      <c r="A36" s="1302" t="s">
        <v>629</v>
      </c>
      <c r="B36" s="1303"/>
      <c r="C36" s="292"/>
      <c r="D36" s="292"/>
      <c r="E36" s="292"/>
      <c r="F36" s="292"/>
      <c r="G36" s="292"/>
      <c r="H36" s="292"/>
      <c r="I36" s="704" t="e">
        <f>E100</f>
        <v>#DIV/0!</v>
      </c>
      <c r="J36" s="705" t="e">
        <f>E99</f>
        <v>#DIV/0!</v>
      </c>
      <c r="K36" s="705" t="e">
        <f>E98</f>
        <v>#DIV/0!</v>
      </c>
      <c r="L36" s="705" t="e">
        <f>E97</f>
        <v>#DIV/0!</v>
      </c>
      <c r="M36" s="705" t="e">
        <f>E96</f>
        <v>#DIV/0!</v>
      </c>
      <c r="N36" s="265" t="e">
        <f>SUM(C36:M36)</f>
        <v>#DIV/0!</v>
      </c>
    </row>
    <row r="37" spans="1:14" s="698" customFormat="1" ht="18.95" hidden="1" customHeight="1" x14ac:dyDescent="0.25">
      <c r="A37" s="1263" t="s">
        <v>200</v>
      </c>
      <c r="B37" s="1263"/>
      <c r="C37" s="697"/>
      <c r="D37" s="697"/>
      <c r="E37" s="697"/>
      <c r="F37" s="697"/>
      <c r="G37" s="697"/>
      <c r="H37" s="697"/>
      <c r="I37" s="697"/>
      <c r="J37" s="697"/>
      <c r="K37" s="697"/>
      <c r="L37" s="697"/>
      <c r="M37" s="654" t="s">
        <v>618</v>
      </c>
      <c r="N37" s="697"/>
    </row>
    <row r="38" spans="1:14" s="698" customFormat="1" ht="24.75" hidden="1" customHeight="1" x14ac:dyDescent="0.25">
      <c r="A38" s="1263" t="s">
        <v>201</v>
      </c>
      <c r="B38" s="1263"/>
      <c r="C38" s="697"/>
      <c r="D38" s="697"/>
      <c r="E38" s="697"/>
      <c r="F38" s="697"/>
      <c r="G38" s="697"/>
      <c r="H38" s="697"/>
      <c r="I38" s="697"/>
      <c r="J38" s="697"/>
      <c r="K38" s="697"/>
      <c r="L38" s="697"/>
      <c r="M38" s="258" t="s">
        <v>618</v>
      </c>
      <c r="N38" s="697"/>
    </row>
    <row r="39" spans="1:14" ht="10.5" customHeight="1" x14ac:dyDescent="0.25">
      <c r="A39" s="84"/>
      <c r="B39" s="84"/>
      <c r="C39" s="84"/>
      <c r="D39" s="84"/>
      <c r="E39" s="84"/>
      <c r="F39" s="84"/>
      <c r="G39" s="84"/>
      <c r="H39" s="84"/>
      <c r="I39" s="84"/>
      <c r="J39" s="84"/>
      <c r="K39" s="84"/>
      <c r="L39" s="84"/>
      <c r="M39" s="84"/>
      <c r="N39" s="84"/>
    </row>
    <row r="40" spans="1:14" ht="14.1" customHeight="1" x14ac:dyDescent="0.25">
      <c r="A40" s="1192" t="s">
        <v>695</v>
      </c>
      <c r="B40" s="1192"/>
      <c r="C40" s="1192"/>
      <c r="D40" s="1192"/>
      <c r="E40" s="1192"/>
      <c r="F40" s="1192"/>
      <c r="G40" s="1192"/>
      <c r="H40" s="1192"/>
      <c r="I40" s="1192"/>
    </row>
    <row r="41" spans="1:14" ht="14.1" customHeight="1" x14ac:dyDescent="0.25">
      <c r="A41" s="1192" t="s">
        <v>735</v>
      </c>
      <c r="B41" s="1192"/>
      <c r="C41" s="1192"/>
      <c r="D41" s="1192"/>
      <c r="E41" s="1192"/>
      <c r="F41" s="1192"/>
      <c r="G41" s="1192"/>
      <c r="H41" s="1192"/>
      <c r="I41" s="1192"/>
    </row>
    <row r="42" spans="1:14" ht="14.1" customHeight="1" x14ac:dyDescent="0.25">
      <c r="A42" s="1192" t="s">
        <v>631</v>
      </c>
      <c r="B42" s="1192"/>
      <c r="C42" s="1192"/>
      <c r="D42" s="1192"/>
      <c r="E42" s="1192"/>
      <c r="F42" s="1192"/>
      <c r="G42" s="1192"/>
      <c r="H42" s="1192"/>
      <c r="I42" s="1192"/>
    </row>
    <row r="43" spans="1:14" ht="16.55" customHeight="1" x14ac:dyDescent="0.25">
      <c r="A43" s="144"/>
    </row>
    <row r="44" spans="1:14" ht="16.55" customHeight="1" x14ac:dyDescent="0.25"/>
    <row r="45" spans="1:14" ht="16.55" customHeight="1" x14ac:dyDescent="0.25">
      <c r="A45" s="1304" t="s">
        <v>672</v>
      </c>
      <c r="B45" s="1304"/>
      <c r="C45" s="1304"/>
      <c r="D45" s="1304"/>
      <c r="E45" s="1304"/>
      <c r="F45" s="1304"/>
      <c r="G45" s="1304"/>
      <c r="H45" s="1304"/>
      <c r="I45" s="1304"/>
      <c r="J45" s="1304"/>
      <c r="K45" s="1304"/>
      <c r="L45" s="1304"/>
      <c r="M45" s="1304"/>
      <c r="N45" s="1304"/>
    </row>
    <row r="46" spans="1:14" ht="16.55" customHeight="1" x14ac:dyDescent="0.25">
      <c r="A46" s="1296" t="s">
        <v>908</v>
      </c>
      <c r="B46" s="1297"/>
      <c r="C46" s="107" t="s">
        <v>894</v>
      </c>
      <c r="D46" s="12">
        <f t="shared" ref="D46:K46" si="3">E46-1</f>
        <v>-9</v>
      </c>
      <c r="E46" s="12">
        <f t="shared" si="3"/>
        <v>-8</v>
      </c>
      <c r="F46" s="12">
        <f t="shared" si="3"/>
        <v>-7</v>
      </c>
      <c r="G46" s="12">
        <f t="shared" si="3"/>
        <v>-6</v>
      </c>
      <c r="H46" s="12">
        <f t="shared" si="3"/>
        <v>-5</v>
      </c>
      <c r="I46" s="12">
        <f t="shared" si="3"/>
        <v>-4</v>
      </c>
      <c r="J46" s="12">
        <f t="shared" si="3"/>
        <v>-3</v>
      </c>
      <c r="K46" s="12">
        <f t="shared" si="3"/>
        <v>-2</v>
      </c>
      <c r="L46" s="12">
        <f>M46-1</f>
        <v>-1</v>
      </c>
      <c r="M46" s="12">
        <f>B2</f>
        <v>0</v>
      </c>
      <c r="N46" s="107" t="s">
        <v>693</v>
      </c>
    </row>
    <row r="47" spans="1:14" ht="18.95" customHeight="1" x14ac:dyDescent="0.25">
      <c r="A47" s="1298" t="s">
        <v>617</v>
      </c>
      <c r="B47" s="1299"/>
      <c r="C47" s="701">
        <f>C48</f>
        <v>0</v>
      </c>
      <c r="D47" s="290"/>
      <c r="E47" s="290"/>
      <c r="F47" s="290"/>
      <c r="G47" s="290"/>
      <c r="H47" s="290"/>
      <c r="I47" s="257"/>
      <c r="J47" s="291"/>
      <c r="K47" s="291"/>
      <c r="L47" s="291"/>
      <c r="M47" s="291" t="s">
        <v>618</v>
      </c>
      <c r="N47" s="291" t="s">
        <v>618</v>
      </c>
    </row>
    <row r="48" spans="1:14" ht="18.95" customHeight="1" x14ac:dyDescent="0.25">
      <c r="A48" s="1300" t="s">
        <v>619</v>
      </c>
      <c r="B48" s="1301"/>
      <c r="C48" s="290"/>
      <c r="D48" s="290"/>
      <c r="E48" s="290"/>
      <c r="F48" s="290"/>
      <c r="G48" s="290"/>
      <c r="H48" s="290"/>
      <c r="I48" s="257"/>
      <c r="J48" s="291"/>
      <c r="K48" s="291"/>
      <c r="L48" s="291"/>
      <c r="M48" s="291" t="s">
        <v>618</v>
      </c>
      <c r="N48" s="466">
        <f>SUM(C48:L48)</f>
        <v>0</v>
      </c>
    </row>
    <row r="49" spans="1:14" ht="18.95" customHeight="1" x14ac:dyDescent="0.25">
      <c r="A49" s="1300" t="s">
        <v>620</v>
      </c>
      <c r="B49" s="1301"/>
      <c r="C49" s="290"/>
      <c r="D49" s="290"/>
      <c r="E49" s="290"/>
      <c r="F49" s="290"/>
      <c r="G49" s="290"/>
      <c r="H49" s="290"/>
      <c r="I49" s="257"/>
      <c r="J49" s="291"/>
      <c r="K49" s="291"/>
      <c r="L49" s="291"/>
      <c r="M49" s="291"/>
      <c r="N49" s="466">
        <f>SUM(C49:M49)</f>
        <v>0</v>
      </c>
    </row>
    <row r="50" spans="1:14" ht="18.95" customHeight="1" x14ac:dyDescent="0.25">
      <c r="A50" s="1302" t="s">
        <v>694</v>
      </c>
      <c r="B50" s="1303"/>
      <c r="C50" s="699">
        <f t="shared" ref="C50:L50" si="4">C61-C62+C48-C49+C54+C55-C56+C57-C58-C59+C60</f>
        <v>0</v>
      </c>
      <c r="D50" s="699">
        <f t="shared" si="4"/>
        <v>0</v>
      </c>
      <c r="E50" s="699">
        <f t="shared" si="4"/>
        <v>0</v>
      </c>
      <c r="F50" s="699">
        <f t="shared" si="4"/>
        <v>0</v>
      </c>
      <c r="G50" s="699">
        <f t="shared" si="4"/>
        <v>0</v>
      </c>
      <c r="H50" s="699">
        <f t="shared" si="4"/>
        <v>0</v>
      </c>
      <c r="I50" s="699" t="e">
        <f t="shared" si="4"/>
        <v>#DIV/0!</v>
      </c>
      <c r="J50" s="699" t="e">
        <f t="shared" si="4"/>
        <v>#DIV/0!</v>
      </c>
      <c r="K50" s="699" t="e">
        <f t="shared" si="4"/>
        <v>#DIV/0!</v>
      </c>
      <c r="L50" s="699" t="e">
        <f t="shared" si="4"/>
        <v>#DIV/0!</v>
      </c>
      <c r="M50" s="699" t="e">
        <f>-M49+M54+M60</f>
        <v>#DIV/0!</v>
      </c>
      <c r="N50" s="466" t="e">
        <f>SUM(C50:M50)</f>
        <v>#DIV/0!</v>
      </c>
    </row>
    <row r="51" spans="1:14" ht="18.95" customHeight="1" x14ac:dyDescent="0.25">
      <c r="A51" s="1296" t="s">
        <v>622</v>
      </c>
      <c r="B51" s="1297"/>
      <c r="C51" s="292" t="s">
        <v>618</v>
      </c>
      <c r="D51" s="265">
        <f t="shared" ref="D51:L51" si="5">D47-D48+D49+D50</f>
        <v>0</v>
      </c>
      <c r="E51" s="265">
        <f t="shared" si="5"/>
        <v>0</v>
      </c>
      <c r="F51" s="265">
        <f t="shared" si="5"/>
        <v>0</v>
      </c>
      <c r="G51" s="265">
        <f t="shared" si="5"/>
        <v>0</v>
      </c>
      <c r="H51" s="265">
        <f t="shared" si="5"/>
        <v>0</v>
      </c>
      <c r="I51" s="265" t="e">
        <f t="shared" si="5"/>
        <v>#DIV/0!</v>
      </c>
      <c r="J51" s="265" t="e">
        <f t="shared" si="5"/>
        <v>#DIV/0!</v>
      </c>
      <c r="K51" s="265" t="e">
        <f t="shared" si="5"/>
        <v>#DIV/0!</v>
      </c>
      <c r="L51" s="265" t="e">
        <f t="shared" si="5"/>
        <v>#DIV/0!</v>
      </c>
      <c r="M51" s="265" t="e">
        <f>M49+M50</f>
        <v>#DIV/0!</v>
      </c>
      <c r="N51" s="254" t="s">
        <v>618</v>
      </c>
    </row>
    <row r="52" spans="1:14" ht="18.95" customHeight="1" x14ac:dyDescent="0.25">
      <c r="A52" s="1298" t="s">
        <v>623</v>
      </c>
      <c r="B52" s="1299"/>
      <c r="C52" s="290"/>
      <c r="D52" s="290"/>
      <c r="E52" s="290"/>
      <c r="F52" s="290"/>
      <c r="G52" s="290"/>
      <c r="H52" s="290"/>
      <c r="I52" s="257"/>
      <c r="J52" s="291"/>
      <c r="K52" s="291"/>
      <c r="L52" s="291"/>
      <c r="M52" s="291"/>
      <c r="N52" s="291"/>
    </row>
    <row r="53" spans="1:14" ht="18.95" customHeight="1" x14ac:dyDescent="0.25">
      <c r="A53" s="1300" t="s">
        <v>624</v>
      </c>
      <c r="B53" s="1301"/>
      <c r="C53" s="290" t="s">
        <v>618</v>
      </c>
      <c r="D53" s="290"/>
      <c r="E53" s="290"/>
      <c r="F53" s="290"/>
      <c r="G53" s="290"/>
      <c r="H53" s="290"/>
      <c r="I53" s="257"/>
      <c r="J53" s="291"/>
      <c r="K53" s="291"/>
      <c r="L53" s="291"/>
      <c r="M53" s="291" t="s">
        <v>618</v>
      </c>
      <c r="N53" s="291" t="s">
        <v>618</v>
      </c>
    </row>
    <row r="54" spans="1:14" ht="18.95" customHeight="1" x14ac:dyDescent="0.25">
      <c r="A54" s="1300" t="s">
        <v>625</v>
      </c>
      <c r="B54" s="1301"/>
      <c r="C54" s="290"/>
      <c r="D54" s="290"/>
      <c r="E54" s="290"/>
      <c r="F54" s="290"/>
      <c r="G54" s="290"/>
      <c r="H54" s="290"/>
      <c r="I54" s="257"/>
      <c r="J54" s="291"/>
      <c r="K54" s="291"/>
      <c r="L54" s="291"/>
      <c r="M54" s="291"/>
      <c r="N54" s="264">
        <f>SUM(C54:M54)</f>
        <v>0</v>
      </c>
    </row>
    <row r="55" spans="1:14" ht="18.95" customHeight="1" x14ac:dyDescent="0.25">
      <c r="A55" s="1300" t="s">
        <v>731</v>
      </c>
      <c r="B55" s="1301"/>
      <c r="C55" s="290"/>
      <c r="D55" s="290"/>
      <c r="E55" s="290"/>
      <c r="F55" s="290"/>
      <c r="G55" s="290"/>
      <c r="H55" s="290"/>
      <c r="I55" s="257"/>
      <c r="J55" s="291"/>
      <c r="K55" s="291"/>
      <c r="L55" s="291"/>
      <c r="M55" s="291" t="s">
        <v>618</v>
      </c>
      <c r="N55" s="264">
        <f>SUM(C55:L55)</f>
        <v>0</v>
      </c>
    </row>
    <row r="56" spans="1:14" ht="18.95" customHeight="1" x14ac:dyDescent="0.25">
      <c r="A56" s="1300" t="s">
        <v>732</v>
      </c>
      <c r="B56" s="1301"/>
      <c r="C56" s="290"/>
      <c r="D56" s="290"/>
      <c r="E56" s="290"/>
      <c r="F56" s="290"/>
      <c r="G56" s="290"/>
      <c r="H56" s="290"/>
      <c r="I56" s="257"/>
      <c r="J56" s="291"/>
      <c r="K56" s="291"/>
      <c r="L56" s="291"/>
      <c r="M56" s="291" t="s">
        <v>618</v>
      </c>
      <c r="N56" s="264">
        <f>SUM(C56:L56)</f>
        <v>0</v>
      </c>
    </row>
    <row r="57" spans="1:14" ht="18.95" customHeight="1" x14ac:dyDescent="0.25">
      <c r="A57" s="1300" t="s">
        <v>733</v>
      </c>
      <c r="B57" s="1301"/>
      <c r="C57" s="290"/>
      <c r="D57" s="290"/>
      <c r="E57" s="290"/>
      <c r="F57" s="290"/>
      <c r="G57" s="290"/>
      <c r="H57" s="290"/>
      <c r="I57" s="257"/>
      <c r="J57" s="291"/>
      <c r="K57" s="291"/>
      <c r="L57" s="291"/>
      <c r="M57" s="291" t="s">
        <v>618</v>
      </c>
      <c r="N57" s="264">
        <f>SUM(C57:L57)</f>
        <v>0</v>
      </c>
    </row>
    <row r="58" spans="1:14" ht="18.95" customHeight="1" x14ac:dyDescent="0.25">
      <c r="A58" s="1300" t="s">
        <v>734</v>
      </c>
      <c r="B58" s="1301"/>
      <c r="C58" s="290"/>
      <c r="D58" s="290"/>
      <c r="E58" s="290"/>
      <c r="F58" s="290"/>
      <c r="G58" s="290"/>
      <c r="H58" s="290"/>
      <c r="I58" s="257"/>
      <c r="J58" s="291"/>
      <c r="K58" s="291"/>
      <c r="L58" s="291"/>
      <c r="M58" s="291" t="s">
        <v>618</v>
      </c>
      <c r="N58" s="264">
        <f>SUM(C58:L58)</f>
        <v>0</v>
      </c>
    </row>
    <row r="59" spans="1:14" ht="18.95" customHeight="1" x14ac:dyDescent="0.25">
      <c r="A59" s="1300" t="s">
        <v>628</v>
      </c>
      <c r="B59" s="1301"/>
      <c r="C59" s="290"/>
      <c r="D59" s="290"/>
      <c r="E59" s="290"/>
      <c r="F59" s="290"/>
      <c r="G59" s="290"/>
      <c r="H59" s="290"/>
      <c r="I59" s="257"/>
      <c r="J59" s="291"/>
      <c r="K59" s="291"/>
      <c r="L59" s="291"/>
      <c r="M59" s="291" t="s">
        <v>618</v>
      </c>
      <c r="N59" s="264">
        <f>SUM(C59:L59)</f>
        <v>0</v>
      </c>
    </row>
    <row r="60" spans="1:14" ht="18.95" customHeight="1" x14ac:dyDescent="0.25">
      <c r="A60" s="1302" t="s">
        <v>629</v>
      </c>
      <c r="B60" s="1303"/>
      <c r="C60" s="292"/>
      <c r="D60" s="292"/>
      <c r="E60" s="292"/>
      <c r="F60" s="292"/>
      <c r="G60" s="292"/>
      <c r="H60" s="292"/>
      <c r="I60" s="704" t="e">
        <f>E129</f>
        <v>#DIV/0!</v>
      </c>
      <c r="J60" s="705" t="e">
        <f>E128</f>
        <v>#DIV/0!</v>
      </c>
      <c r="K60" s="705" t="e">
        <f>E127</f>
        <v>#DIV/0!</v>
      </c>
      <c r="L60" s="705" t="e">
        <f>E126</f>
        <v>#DIV/0!</v>
      </c>
      <c r="M60" s="705" t="e">
        <f>E125</f>
        <v>#DIV/0!</v>
      </c>
      <c r="N60" s="265" t="e">
        <f>SUM(C60:M60)</f>
        <v>#DIV/0!</v>
      </c>
    </row>
    <row r="61" spans="1:14" s="698" customFormat="1" ht="18.95" hidden="1" customHeight="1" x14ac:dyDescent="0.25">
      <c r="A61" s="1263" t="s">
        <v>200</v>
      </c>
      <c r="B61" s="1263"/>
      <c r="C61" s="697"/>
      <c r="D61" s="697"/>
      <c r="E61" s="697"/>
      <c r="F61" s="697"/>
      <c r="G61" s="697"/>
      <c r="H61" s="697"/>
      <c r="I61" s="697"/>
      <c r="J61" s="697"/>
      <c r="K61" s="697"/>
      <c r="L61" s="697"/>
      <c r="M61" s="654" t="s">
        <v>618</v>
      </c>
      <c r="N61" s="697"/>
    </row>
    <row r="62" spans="1:14" s="698" customFormat="1" ht="24.75" hidden="1" customHeight="1" x14ac:dyDescent="0.25">
      <c r="A62" s="1263" t="s">
        <v>201</v>
      </c>
      <c r="B62" s="1263"/>
      <c r="C62" s="697"/>
      <c r="D62" s="697"/>
      <c r="E62" s="697"/>
      <c r="F62" s="697"/>
      <c r="G62" s="697"/>
      <c r="H62" s="697"/>
      <c r="I62" s="697"/>
      <c r="J62" s="697"/>
      <c r="K62" s="697"/>
      <c r="L62" s="697"/>
      <c r="M62" s="258" t="s">
        <v>618</v>
      </c>
      <c r="N62" s="697"/>
    </row>
    <row r="63" spans="1:14" ht="16.55" customHeight="1" x14ac:dyDescent="0.25"/>
    <row r="64" spans="1:14" ht="16.55" customHeight="1" x14ac:dyDescent="0.25"/>
    <row r="65" spans="1:14" ht="16.55" customHeight="1" x14ac:dyDescent="0.25">
      <c r="A65" s="1304" t="s">
        <v>802</v>
      </c>
      <c r="B65" s="1304"/>
      <c r="C65" s="1304"/>
      <c r="D65" s="1304"/>
      <c r="E65" s="1304"/>
      <c r="F65" s="1304"/>
      <c r="G65" s="1304"/>
      <c r="H65" s="1304"/>
      <c r="I65" s="1304"/>
      <c r="J65" s="1304"/>
      <c r="K65" s="1304"/>
      <c r="L65" s="1304"/>
      <c r="M65" s="1304"/>
      <c r="N65" s="1304"/>
    </row>
    <row r="66" spans="1:14" ht="16.55" customHeight="1" x14ac:dyDescent="0.25">
      <c r="A66" s="1296" t="s">
        <v>908</v>
      </c>
      <c r="B66" s="1297"/>
      <c r="C66" s="107" t="s">
        <v>894</v>
      </c>
      <c r="D66" s="12">
        <f t="shared" ref="D66:K66" si="6">E66-1</f>
        <v>-9</v>
      </c>
      <c r="E66" s="12">
        <f t="shared" si="6"/>
        <v>-8</v>
      </c>
      <c r="F66" s="12">
        <f t="shared" si="6"/>
        <v>-7</v>
      </c>
      <c r="G66" s="12">
        <f t="shared" si="6"/>
        <v>-6</v>
      </c>
      <c r="H66" s="12">
        <f t="shared" si="6"/>
        <v>-5</v>
      </c>
      <c r="I66" s="12">
        <f t="shared" si="6"/>
        <v>-4</v>
      </c>
      <c r="J66" s="12">
        <f t="shared" si="6"/>
        <v>-3</v>
      </c>
      <c r="K66" s="12">
        <f t="shared" si="6"/>
        <v>-2</v>
      </c>
      <c r="L66" s="12">
        <f>M66-1</f>
        <v>-1</v>
      </c>
      <c r="M66" s="12">
        <f>B2</f>
        <v>0</v>
      </c>
      <c r="N66" s="107" t="s">
        <v>693</v>
      </c>
    </row>
    <row r="67" spans="1:14" ht="18.95" customHeight="1" x14ac:dyDescent="0.25">
      <c r="A67" s="1298" t="s">
        <v>617</v>
      </c>
      <c r="B67" s="1299"/>
      <c r="C67" s="701">
        <f t="shared" ref="C67:L70" si="7">C23+C47</f>
        <v>0</v>
      </c>
      <c r="D67" s="701">
        <f t="shared" si="7"/>
        <v>0</v>
      </c>
      <c r="E67" s="701">
        <f t="shared" si="7"/>
        <v>0</v>
      </c>
      <c r="F67" s="701">
        <f t="shared" si="7"/>
        <v>0</v>
      </c>
      <c r="G67" s="701">
        <f t="shared" si="7"/>
        <v>0</v>
      </c>
      <c r="H67" s="701">
        <f t="shared" si="7"/>
        <v>0</v>
      </c>
      <c r="I67" s="702">
        <f t="shared" si="7"/>
        <v>0</v>
      </c>
      <c r="J67" s="703">
        <f t="shared" si="7"/>
        <v>0</v>
      </c>
      <c r="K67" s="703">
        <f t="shared" si="7"/>
        <v>0</v>
      </c>
      <c r="L67" s="703">
        <f t="shared" si="7"/>
        <v>0</v>
      </c>
      <c r="M67" s="291" t="s">
        <v>618</v>
      </c>
      <c r="N67" s="291" t="s">
        <v>618</v>
      </c>
    </row>
    <row r="68" spans="1:14" ht="18.95" customHeight="1" x14ac:dyDescent="0.25">
      <c r="A68" s="1300" t="s">
        <v>619</v>
      </c>
      <c r="B68" s="1301"/>
      <c r="C68" s="701">
        <f t="shared" si="7"/>
        <v>0</v>
      </c>
      <c r="D68" s="701">
        <f t="shared" si="7"/>
        <v>0</v>
      </c>
      <c r="E68" s="701">
        <f t="shared" si="7"/>
        <v>0</v>
      </c>
      <c r="F68" s="701">
        <f t="shared" si="7"/>
        <v>0</v>
      </c>
      <c r="G68" s="701">
        <f t="shared" si="7"/>
        <v>0</v>
      </c>
      <c r="H68" s="701">
        <f t="shared" si="7"/>
        <v>0</v>
      </c>
      <c r="I68" s="702">
        <f t="shared" si="7"/>
        <v>0</v>
      </c>
      <c r="J68" s="703">
        <f t="shared" si="7"/>
        <v>0</v>
      </c>
      <c r="K68" s="703">
        <f t="shared" si="7"/>
        <v>0</v>
      </c>
      <c r="L68" s="703">
        <f t="shared" si="7"/>
        <v>0</v>
      </c>
      <c r="M68" s="291" t="s">
        <v>618</v>
      </c>
      <c r="N68" s="466">
        <f>SUM(C68:L68)</f>
        <v>0</v>
      </c>
    </row>
    <row r="69" spans="1:14" ht="18.95" customHeight="1" x14ac:dyDescent="0.25">
      <c r="A69" s="1300" t="s">
        <v>620</v>
      </c>
      <c r="B69" s="1301"/>
      <c r="C69" s="701">
        <f t="shared" si="7"/>
        <v>0</v>
      </c>
      <c r="D69" s="701">
        <f t="shared" si="7"/>
        <v>0</v>
      </c>
      <c r="E69" s="701">
        <f t="shared" si="7"/>
        <v>0</v>
      </c>
      <c r="F69" s="701">
        <f t="shared" si="7"/>
        <v>0</v>
      </c>
      <c r="G69" s="701">
        <f t="shared" si="7"/>
        <v>0</v>
      </c>
      <c r="H69" s="701">
        <f t="shared" si="7"/>
        <v>0</v>
      </c>
      <c r="I69" s="702">
        <f t="shared" si="7"/>
        <v>0</v>
      </c>
      <c r="J69" s="703">
        <f t="shared" si="7"/>
        <v>0</v>
      </c>
      <c r="K69" s="703">
        <f t="shared" si="7"/>
        <v>0</v>
      </c>
      <c r="L69" s="703">
        <f t="shared" si="7"/>
        <v>0</v>
      </c>
      <c r="M69" s="703">
        <f>M25+M49</f>
        <v>0</v>
      </c>
      <c r="N69" s="466">
        <f>SUM(C69:M69)</f>
        <v>0</v>
      </c>
    </row>
    <row r="70" spans="1:14" ht="18.95" customHeight="1" x14ac:dyDescent="0.25">
      <c r="A70" s="1302" t="s">
        <v>694</v>
      </c>
      <c r="B70" s="1303"/>
      <c r="C70" s="699">
        <f>C26+C50</f>
        <v>0</v>
      </c>
      <c r="D70" s="699">
        <f t="shared" si="7"/>
        <v>0</v>
      </c>
      <c r="E70" s="699">
        <f t="shared" si="7"/>
        <v>0</v>
      </c>
      <c r="F70" s="699">
        <f t="shared" si="7"/>
        <v>0</v>
      </c>
      <c r="G70" s="699">
        <f t="shared" si="7"/>
        <v>0</v>
      </c>
      <c r="H70" s="699">
        <f t="shared" si="7"/>
        <v>0</v>
      </c>
      <c r="I70" s="704" t="e">
        <f t="shared" si="7"/>
        <v>#DIV/0!</v>
      </c>
      <c r="J70" s="705" t="e">
        <f t="shared" si="7"/>
        <v>#DIV/0!</v>
      </c>
      <c r="K70" s="705" t="e">
        <f t="shared" si="7"/>
        <v>#DIV/0!</v>
      </c>
      <c r="L70" s="705" t="e">
        <f t="shared" si="7"/>
        <v>#DIV/0!</v>
      </c>
      <c r="M70" s="705" t="e">
        <f>M26+M50</f>
        <v>#DIV/0!</v>
      </c>
      <c r="N70" s="466" t="e">
        <f>SUM(C70:M70)</f>
        <v>#DIV/0!</v>
      </c>
    </row>
    <row r="71" spans="1:14" ht="18.95" customHeight="1" x14ac:dyDescent="0.25">
      <c r="A71" s="1296" t="s">
        <v>622</v>
      </c>
      <c r="B71" s="1297"/>
      <c r="C71" s="292" t="s">
        <v>618</v>
      </c>
      <c r="D71" s="265">
        <f t="shared" ref="D71:L71" si="8">D67-D68+D69+D70</f>
        <v>0</v>
      </c>
      <c r="E71" s="265">
        <f t="shared" si="8"/>
        <v>0</v>
      </c>
      <c r="F71" s="265">
        <f t="shared" si="8"/>
        <v>0</v>
      </c>
      <c r="G71" s="265">
        <f t="shared" si="8"/>
        <v>0</v>
      </c>
      <c r="H71" s="265">
        <f t="shared" si="8"/>
        <v>0</v>
      </c>
      <c r="I71" s="265" t="e">
        <f t="shared" si="8"/>
        <v>#DIV/0!</v>
      </c>
      <c r="J71" s="265" t="e">
        <f t="shared" si="8"/>
        <v>#DIV/0!</v>
      </c>
      <c r="K71" s="265" t="e">
        <f t="shared" si="8"/>
        <v>#DIV/0!</v>
      </c>
      <c r="L71" s="265" t="e">
        <f t="shared" si="8"/>
        <v>#DIV/0!</v>
      </c>
      <c r="M71" s="265" t="e">
        <f>M69+M70</f>
        <v>#DIV/0!</v>
      </c>
      <c r="N71" s="254" t="s">
        <v>618</v>
      </c>
    </row>
    <row r="72" spans="1:14" ht="18.95" customHeight="1" x14ac:dyDescent="0.25">
      <c r="A72" s="1298" t="s">
        <v>623</v>
      </c>
      <c r="B72" s="1299"/>
      <c r="C72" s="290"/>
      <c r="D72" s="290"/>
      <c r="E72" s="290"/>
      <c r="F72" s="290"/>
      <c r="G72" s="290"/>
      <c r="H72" s="290"/>
      <c r="I72" s="257"/>
      <c r="J72" s="291"/>
      <c r="K72" s="291"/>
      <c r="L72" s="291"/>
      <c r="M72" s="291"/>
      <c r="N72" s="291"/>
    </row>
    <row r="73" spans="1:14" ht="18.95" customHeight="1" x14ac:dyDescent="0.25">
      <c r="A73" s="1300" t="s">
        <v>624</v>
      </c>
      <c r="B73" s="1301"/>
      <c r="C73" s="290" t="s">
        <v>618</v>
      </c>
      <c r="D73" s="701">
        <f t="shared" ref="D73:L80" si="9">D29+D53</f>
        <v>0</v>
      </c>
      <c r="E73" s="701">
        <f t="shared" si="9"/>
        <v>0</v>
      </c>
      <c r="F73" s="701">
        <f t="shared" si="9"/>
        <v>0</v>
      </c>
      <c r="G73" s="701">
        <f t="shared" si="9"/>
        <v>0</v>
      </c>
      <c r="H73" s="701">
        <f t="shared" si="9"/>
        <v>0</v>
      </c>
      <c r="I73" s="702">
        <f t="shared" si="9"/>
        <v>0</v>
      </c>
      <c r="J73" s="703">
        <f t="shared" si="9"/>
        <v>0</v>
      </c>
      <c r="K73" s="703">
        <f t="shared" si="9"/>
        <v>0</v>
      </c>
      <c r="L73" s="703">
        <f t="shared" si="9"/>
        <v>0</v>
      </c>
      <c r="M73" s="291" t="s">
        <v>618</v>
      </c>
      <c r="N73" s="291" t="s">
        <v>618</v>
      </c>
    </row>
    <row r="74" spans="1:14" ht="18.95" customHeight="1" x14ac:dyDescent="0.25">
      <c r="A74" s="1300" t="s">
        <v>625</v>
      </c>
      <c r="B74" s="1301"/>
      <c r="C74" s="701">
        <f t="shared" ref="C74:C80" si="10">C30+C54</f>
        <v>0</v>
      </c>
      <c r="D74" s="701">
        <f t="shared" si="9"/>
        <v>0</v>
      </c>
      <c r="E74" s="701">
        <f t="shared" si="9"/>
        <v>0</v>
      </c>
      <c r="F74" s="701">
        <f t="shared" si="9"/>
        <v>0</v>
      </c>
      <c r="G74" s="701">
        <f t="shared" si="9"/>
        <v>0</v>
      </c>
      <c r="H74" s="701">
        <f t="shared" si="9"/>
        <v>0</v>
      </c>
      <c r="I74" s="702">
        <f t="shared" si="9"/>
        <v>0</v>
      </c>
      <c r="J74" s="703">
        <f t="shared" si="9"/>
        <v>0</v>
      </c>
      <c r="K74" s="703">
        <f t="shared" si="9"/>
        <v>0</v>
      </c>
      <c r="L74" s="703">
        <f t="shared" si="9"/>
        <v>0</v>
      </c>
      <c r="M74" s="703">
        <f>M30+M54</f>
        <v>0</v>
      </c>
      <c r="N74" s="264">
        <f>SUM(C74:M74)</f>
        <v>0</v>
      </c>
    </row>
    <row r="75" spans="1:14" ht="18.95" customHeight="1" x14ac:dyDescent="0.25">
      <c r="A75" s="1300" t="s">
        <v>731</v>
      </c>
      <c r="B75" s="1301"/>
      <c r="C75" s="701">
        <f t="shared" si="10"/>
        <v>0</v>
      </c>
      <c r="D75" s="701">
        <f t="shared" si="9"/>
        <v>0</v>
      </c>
      <c r="E75" s="701">
        <f t="shared" si="9"/>
        <v>0</v>
      </c>
      <c r="F75" s="701">
        <f t="shared" si="9"/>
        <v>0</v>
      </c>
      <c r="G75" s="701">
        <f t="shared" si="9"/>
        <v>0</v>
      </c>
      <c r="H75" s="701">
        <f t="shared" si="9"/>
        <v>0</v>
      </c>
      <c r="I75" s="702">
        <f t="shared" si="9"/>
        <v>0</v>
      </c>
      <c r="J75" s="703">
        <f t="shared" si="9"/>
        <v>0</v>
      </c>
      <c r="K75" s="703">
        <f t="shared" si="9"/>
        <v>0</v>
      </c>
      <c r="L75" s="703">
        <f t="shared" si="9"/>
        <v>0</v>
      </c>
      <c r="M75" s="291" t="s">
        <v>618</v>
      </c>
      <c r="N75" s="264">
        <f>SUM(C75:L75)</f>
        <v>0</v>
      </c>
    </row>
    <row r="76" spans="1:14" ht="18.95" customHeight="1" x14ac:dyDescent="0.25">
      <c r="A76" s="1300" t="s">
        <v>732</v>
      </c>
      <c r="B76" s="1301"/>
      <c r="C76" s="701">
        <f t="shared" si="10"/>
        <v>0</v>
      </c>
      <c r="D76" s="701">
        <f t="shared" si="9"/>
        <v>0</v>
      </c>
      <c r="E76" s="701">
        <f t="shared" si="9"/>
        <v>0</v>
      </c>
      <c r="F76" s="701">
        <f t="shared" si="9"/>
        <v>0</v>
      </c>
      <c r="G76" s="701">
        <f t="shared" si="9"/>
        <v>0</v>
      </c>
      <c r="H76" s="701">
        <f t="shared" si="9"/>
        <v>0</v>
      </c>
      <c r="I76" s="702">
        <f t="shared" si="9"/>
        <v>0</v>
      </c>
      <c r="J76" s="703">
        <f t="shared" si="9"/>
        <v>0</v>
      </c>
      <c r="K76" s="703">
        <f t="shared" si="9"/>
        <v>0</v>
      </c>
      <c r="L76" s="703">
        <f t="shared" si="9"/>
        <v>0</v>
      </c>
      <c r="M76" s="291" t="s">
        <v>618</v>
      </c>
      <c r="N76" s="264">
        <f>SUM(C76:L76)</f>
        <v>0</v>
      </c>
    </row>
    <row r="77" spans="1:14" ht="18.95" customHeight="1" x14ac:dyDescent="0.25">
      <c r="A77" s="1300" t="s">
        <v>733</v>
      </c>
      <c r="B77" s="1301"/>
      <c r="C77" s="701">
        <f t="shared" si="10"/>
        <v>0</v>
      </c>
      <c r="D77" s="701">
        <f t="shared" si="9"/>
        <v>0</v>
      </c>
      <c r="E77" s="701">
        <f t="shared" si="9"/>
        <v>0</v>
      </c>
      <c r="F77" s="701">
        <f t="shared" si="9"/>
        <v>0</v>
      </c>
      <c r="G77" s="701">
        <f t="shared" si="9"/>
        <v>0</v>
      </c>
      <c r="H77" s="701">
        <f t="shared" si="9"/>
        <v>0</v>
      </c>
      <c r="I77" s="702">
        <f t="shared" si="9"/>
        <v>0</v>
      </c>
      <c r="J77" s="703">
        <f t="shared" si="9"/>
        <v>0</v>
      </c>
      <c r="K77" s="703">
        <f t="shared" si="9"/>
        <v>0</v>
      </c>
      <c r="L77" s="703">
        <f t="shared" si="9"/>
        <v>0</v>
      </c>
      <c r="M77" s="291" t="s">
        <v>618</v>
      </c>
      <c r="N77" s="264">
        <f>SUM(C77:L77)</f>
        <v>0</v>
      </c>
    </row>
    <row r="78" spans="1:14" ht="18.95" customHeight="1" x14ac:dyDescent="0.25">
      <c r="A78" s="1300" t="s">
        <v>734</v>
      </c>
      <c r="B78" s="1301"/>
      <c r="C78" s="701">
        <f t="shared" si="10"/>
        <v>0</v>
      </c>
      <c r="D78" s="701">
        <f t="shared" si="9"/>
        <v>0</v>
      </c>
      <c r="E78" s="701">
        <f t="shared" si="9"/>
        <v>0</v>
      </c>
      <c r="F78" s="701">
        <f t="shared" si="9"/>
        <v>0</v>
      </c>
      <c r="G78" s="701">
        <f t="shared" si="9"/>
        <v>0</v>
      </c>
      <c r="H78" s="701">
        <f t="shared" si="9"/>
        <v>0</v>
      </c>
      <c r="I78" s="702">
        <f t="shared" si="9"/>
        <v>0</v>
      </c>
      <c r="J78" s="703">
        <f t="shared" si="9"/>
        <v>0</v>
      </c>
      <c r="K78" s="703">
        <f t="shared" si="9"/>
        <v>0</v>
      </c>
      <c r="L78" s="703">
        <f t="shared" si="9"/>
        <v>0</v>
      </c>
      <c r="M78" s="291" t="s">
        <v>618</v>
      </c>
      <c r="N78" s="264">
        <f>SUM(C78:L78)</f>
        <v>0</v>
      </c>
    </row>
    <row r="79" spans="1:14" ht="18.95" customHeight="1" x14ac:dyDescent="0.25">
      <c r="A79" s="1300" t="s">
        <v>628</v>
      </c>
      <c r="B79" s="1301"/>
      <c r="C79" s="701">
        <f t="shared" si="10"/>
        <v>0</v>
      </c>
      <c r="D79" s="701">
        <f t="shared" si="9"/>
        <v>0</v>
      </c>
      <c r="E79" s="701">
        <f t="shared" si="9"/>
        <v>0</v>
      </c>
      <c r="F79" s="701">
        <f t="shared" si="9"/>
        <v>0</v>
      </c>
      <c r="G79" s="701">
        <f t="shared" si="9"/>
        <v>0</v>
      </c>
      <c r="H79" s="701">
        <f t="shared" si="9"/>
        <v>0</v>
      </c>
      <c r="I79" s="702">
        <f t="shared" si="9"/>
        <v>0</v>
      </c>
      <c r="J79" s="703">
        <f t="shared" si="9"/>
        <v>0</v>
      </c>
      <c r="K79" s="703">
        <f t="shared" si="9"/>
        <v>0</v>
      </c>
      <c r="L79" s="703">
        <f t="shared" si="9"/>
        <v>0</v>
      </c>
      <c r="M79" s="291" t="s">
        <v>618</v>
      </c>
      <c r="N79" s="264">
        <f>SUM(C79:L79)</f>
        <v>0</v>
      </c>
    </row>
    <row r="80" spans="1:14" ht="18.95" customHeight="1" x14ac:dyDescent="0.25">
      <c r="A80" s="1302" t="s">
        <v>629</v>
      </c>
      <c r="B80" s="1303"/>
      <c r="C80" s="699">
        <f t="shared" si="10"/>
        <v>0</v>
      </c>
      <c r="D80" s="699">
        <f t="shared" si="9"/>
        <v>0</v>
      </c>
      <c r="E80" s="699">
        <f t="shared" si="9"/>
        <v>0</v>
      </c>
      <c r="F80" s="699">
        <f t="shared" si="9"/>
        <v>0</v>
      </c>
      <c r="G80" s="699">
        <f t="shared" si="9"/>
        <v>0</v>
      </c>
      <c r="H80" s="699">
        <f t="shared" si="9"/>
        <v>0</v>
      </c>
      <c r="I80" s="704" t="e">
        <f t="shared" si="9"/>
        <v>#DIV/0!</v>
      </c>
      <c r="J80" s="705" t="e">
        <f t="shared" si="9"/>
        <v>#DIV/0!</v>
      </c>
      <c r="K80" s="705" t="e">
        <f t="shared" si="9"/>
        <v>#DIV/0!</v>
      </c>
      <c r="L80" s="705" t="e">
        <f t="shared" si="9"/>
        <v>#DIV/0!</v>
      </c>
      <c r="M80" s="705" t="e">
        <f>M36+M60</f>
        <v>#DIV/0!</v>
      </c>
      <c r="N80" s="265" t="e">
        <f>SUM(C80:M80)</f>
        <v>#DIV/0!</v>
      </c>
    </row>
    <row r="83" spans="1:9" ht="61.55" customHeight="1" x14ac:dyDescent="0.25">
      <c r="A83" s="1194" t="s">
        <v>674</v>
      </c>
      <c r="B83" s="1116"/>
      <c r="C83" s="1116"/>
      <c r="D83" s="1116"/>
      <c r="E83" s="1116"/>
      <c r="F83" s="1116"/>
      <c r="G83" s="1116"/>
      <c r="H83" s="1116"/>
      <c r="I83" s="115"/>
    </row>
    <row r="84" spans="1:9" x14ac:dyDescent="0.25">
      <c r="A84" s="1295"/>
      <c r="B84" s="1295"/>
      <c r="C84" s="1295"/>
      <c r="D84" s="1295"/>
      <c r="E84" s="1295"/>
      <c r="F84" s="1295"/>
      <c r="G84" s="1295"/>
      <c r="H84" s="1295"/>
      <c r="I84" s="1295"/>
    </row>
    <row r="85" spans="1:9" ht="26.2" customHeight="1" x14ac:dyDescent="0.25">
      <c r="A85" s="1132" t="s">
        <v>632</v>
      </c>
      <c r="B85" s="1133"/>
      <c r="C85" s="1166">
        <v>0</v>
      </c>
      <c r="D85" s="1166">
        <v>1</v>
      </c>
      <c r="E85" s="1166">
        <v>2</v>
      </c>
      <c r="F85" s="1166">
        <v>3</v>
      </c>
      <c r="G85" s="1166">
        <v>4</v>
      </c>
      <c r="H85" s="1166">
        <v>5</v>
      </c>
      <c r="I85" s="115"/>
    </row>
    <row r="86" spans="1:9" ht="28.5" customHeight="1" x14ac:dyDescent="0.25">
      <c r="A86" s="1160" t="s">
        <v>633</v>
      </c>
      <c r="B86" s="1161"/>
      <c r="C86" s="1167"/>
      <c r="D86" s="1167"/>
      <c r="E86" s="1167"/>
      <c r="F86" s="1167"/>
      <c r="G86" s="1167"/>
      <c r="H86" s="1167"/>
      <c r="I86" s="115"/>
    </row>
    <row r="87" spans="1:9" ht="25" customHeight="1" x14ac:dyDescent="0.25">
      <c r="A87" s="1132">
        <f>A88-1</f>
        <v>-5</v>
      </c>
      <c r="B87" s="1133"/>
      <c r="C87" s="237"/>
      <c r="D87" s="237"/>
      <c r="E87" s="237"/>
      <c r="F87" s="237"/>
      <c r="G87" s="237"/>
      <c r="H87" s="706">
        <f>H30+H29</f>
        <v>0</v>
      </c>
      <c r="I87" s="115"/>
    </row>
    <row r="88" spans="1:9" ht="25" customHeight="1" x14ac:dyDescent="0.25">
      <c r="A88" s="1132">
        <f>A89-1</f>
        <v>-4</v>
      </c>
      <c r="B88" s="1133"/>
      <c r="C88" s="237"/>
      <c r="D88" s="237"/>
      <c r="E88" s="237"/>
      <c r="F88" s="294"/>
      <c r="G88" s="706">
        <f>I30+I29</f>
        <v>0</v>
      </c>
      <c r="H88" s="273"/>
      <c r="I88" s="115"/>
    </row>
    <row r="89" spans="1:9" ht="25" customHeight="1" x14ac:dyDescent="0.25">
      <c r="A89" s="1132">
        <f>A90-1</f>
        <v>-3</v>
      </c>
      <c r="B89" s="1133"/>
      <c r="C89" s="237"/>
      <c r="D89" s="237"/>
      <c r="E89" s="237"/>
      <c r="F89" s="706">
        <f>J30+J29</f>
        <v>0</v>
      </c>
      <c r="G89" s="273"/>
      <c r="H89" s="295"/>
      <c r="I89" s="115"/>
    </row>
    <row r="90" spans="1:9" ht="25" customHeight="1" x14ac:dyDescent="0.25">
      <c r="A90" s="1132">
        <f>A91-1</f>
        <v>-2</v>
      </c>
      <c r="B90" s="1133"/>
      <c r="C90" s="237"/>
      <c r="D90" s="237"/>
      <c r="E90" s="706">
        <f>K30+K29</f>
        <v>0</v>
      </c>
      <c r="F90" s="273"/>
      <c r="G90" s="295"/>
      <c r="H90" s="295"/>
      <c r="I90" s="115"/>
    </row>
    <row r="91" spans="1:9" ht="25" customHeight="1" x14ac:dyDescent="0.25">
      <c r="A91" s="1132">
        <f>A92-1</f>
        <v>-1</v>
      </c>
      <c r="B91" s="1133"/>
      <c r="C91" s="237"/>
      <c r="D91" s="706">
        <f>L30+L29</f>
        <v>0</v>
      </c>
      <c r="E91" s="273"/>
      <c r="F91" s="295"/>
      <c r="G91" s="295"/>
      <c r="H91" s="295"/>
      <c r="I91" s="115"/>
    </row>
    <row r="92" spans="1:9" ht="25" customHeight="1" x14ac:dyDescent="0.25">
      <c r="A92" s="1132">
        <f>B2</f>
        <v>0</v>
      </c>
      <c r="B92" s="1133"/>
      <c r="C92" s="706">
        <f>M30</f>
        <v>0</v>
      </c>
      <c r="D92" s="273"/>
      <c r="E92" s="295"/>
      <c r="F92" s="295"/>
      <c r="G92" s="295"/>
      <c r="H92" s="295"/>
      <c r="I92" s="115"/>
    </row>
    <row r="93" spans="1:9" ht="18" customHeight="1" x14ac:dyDescent="0.25">
      <c r="A93" s="67"/>
      <c r="B93" s="67"/>
      <c r="C93" s="115"/>
      <c r="D93" s="115"/>
      <c r="E93" s="115"/>
      <c r="F93" s="115"/>
      <c r="G93" s="115"/>
      <c r="H93" s="115"/>
      <c r="I93" s="115"/>
    </row>
    <row r="94" spans="1:9" ht="56.95" customHeight="1" x14ac:dyDescent="0.25">
      <c r="A94" s="1294" t="s">
        <v>675</v>
      </c>
      <c r="B94" s="1294"/>
      <c r="C94" s="1294"/>
      <c r="D94" s="1294"/>
      <c r="E94" s="1294"/>
      <c r="F94" s="1294"/>
      <c r="G94" s="115"/>
      <c r="H94" s="115"/>
      <c r="I94" s="115"/>
    </row>
    <row r="95" spans="1:9" ht="36.799999999999997" customHeight="1" x14ac:dyDescent="0.25">
      <c r="A95" s="66" t="s">
        <v>633</v>
      </c>
      <c r="B95" s="57" t="s">
        <v>1519</v>
      </c>
      <c r="C95" s="1132" t="s">
        <v>635</v>
      </c>
      <c r="D95" s="1133"/>
      <c r="E95" s="1132" t="s">
        <v>636</v>
      </c>
      <c r="F95" s="1133"/>
      <c r="G95" s="116"/>
      <c r="H95" s="116"/>
      <c r="I95" s="116"/>
    </row>
    <row r="96" spans="1:9" ht="25" customHeight="1" x14ac:dyDescent="0.25">
      <c r="A96" s="54">
        <f>B2</f>
        <v>0</v>
      </c>
      <c r="B96" s="707" t="e">
        <f>(H87/G87)*((G87+G88)/(F87+F88))*((F87+F88+F89)/(E87+E88+E89))*((E87+E88+E89+E90)/(D87+D88+D89+D90))*((D87+D88+D89+D90+D91)/(C87+C88+C89+C90+C91))</f>
        <v>#DIV/0!</v>
      </c>
      <c r="C96" s="1201">
        <f>C92</f>
        <v>0</v>
      </c>
      <c r="D96" s="1202"/>
      <c r="E96" s="1201" t="e">
        <f>(B96-1)*C96</f>
        <v>#DIV/0!</v>
      </c>
      <c r="F96" s="1202"/>
      <c r="G96" s="115"/>
      <c r="H96" s="115"/>
      <c r="I96" s="115"/>
    </row>
    <row r="97" spans="1:9" ht="25" customHeight="1" x14ac:dyDescent="0.25">
      <c r="A97" s="54">
        <f>A96-1</f>
        <v>-1</v>
      </c>
      <c r="B97" s="707" t="e">
        <f>(H87/G87)*((G87+G88)/(F87+F88))*((F87+F88+F89)/(E87+E88+E89))*((E87+E88+E89+E90)/(D87+D88+D89+D90))</f>
        <v>#DIV/0!</v>
      </c>
      <c r="C97" s="1201">
        <f>D91</f>
        <v>0</v>
      </c>
      <c r="D97" s="1202"/>
      <c r="E97" s="1201" t="e">
        <f>(B97-1)*C97</f>
        <v>#DIV/0!</v>
      </c>
      <c r="F97" s="1202"/>
      <c r="G97" s="115"/>
      <c r="H97" s="115"/>
      <c r="I97" s="115"/>
    </row>
    <row r="98" spans="1:9" ht="25" customHeight="1" x14ac:dyDescent="0.25">
      <c r="A98" s="54">
        <f>A97-1</f>
        <v>-2</v>
      </c>
      <c r="B98" s="707" t="e">
        <f>(H87/G87)*((G87+G88)/(F87+F88))*((F87+F88+F89)/(E87+E88+E89))</f>
        <v>#DIV/0!</v>
      </c>
      <c r="C98" s="1201">
        <f>E90</f>
        <v>0</v>
      </c>
      <c r="D98" s="1202"/>
      <c r="E98" s="1201" t="e">
        <f>(B98-1)*C98</f>
        <v>#DIV/0!</v>
      </c>
      <c r="F98" s="1202"/>
      <c r="G98" s="115"/>
      <c r="H98" s="115"/>
      <c r="I98" s="115"/>
    </row>
    <row r="99" spans="1:9" ht="25" customHeight="1" x14ac:dyDescent="0.25">
      <c r="A99" s="54">
        <f>A98-1</f>
        <v>-3</v>
      </c>
      <c r="B99" s="707" t="e">
        <f>(H87/G87)*((G87+G88)/(F87+F88))</f>
        <v>#DIV/0!</v>
      </c>
      <c r="C99" s="1201">
        <f>F89</f>
        <v>0</v>
      </c>
      <c r="D99" s="1202"/>
      <c r="E99" s="1201" t="e">
        <f>(B99-1)*C99</f>
        <v>#DIV/0!</v>
      </c>
      <c r="F99" s="1202"/>
      <c r="G99" s="115"/>
      <c r="H99" s="115"/>
      <c r="I99" s="115"/>
    </row>
    <row r="100" spans="1:9" ht="25" customHeight="1" x14ac:dyDescent="0.25">
      <c r="A100" s="54">
        <f>A99-1</f>
        <v>-4</v>
      </c>
      <c r="B100" s="707" t="e">
        <f>H87/G87</f>
        <v>#DIV/0!</v>
      </c>
      <c r="C100" s="1201">
        <f>G88</f>
        <v>0</v>
      </c>
      <c r="D100" s="1202"/>
      <c r="E100" s="1201" t="e">
        <f>(B100-1)*C100</f>
        <v>#DIV/0!</v>
      </c>
      <c r="F100" s="1202"/>
      <c r="G100" s="115"/>
      <c r="H100" s="115"/>
      <c r="I100" s="115"/>
    </row>
    <row r="112" spans="1:9" ht="64.5" customHeight="1" x14ac:dyDescent="0.25">
      <c r="A112" s="1194" t="s">
        <v>1587</v>
      </c>
      <c r="B112" s="1116"/>
      <c r="C112" s="1116"/>
      <c r="D112" s="1116"/>
      <c r="E112" s="1116"/>
      <c r="F112" s="1116"/>
      <c r="G112" s="1116"/>
      <c r="H112" s="1116"/>
      <c r="I112" s="115"/>
    </row>
    <row r="113" spans="1:9" ht="25" customHeight="1" x14ac:dyDescent="0.25">
      <c r="A113" s="1295"/>
      <c r="B113" s="1295"/>
      <c r="C113" s="1295"/>
      <c r="D113" s="1295"/>
      <c r="E113" s="1295"/>
      <c r="F113" s="1295"/>
      <c r="G113" s="1295"/>
      <c r="H113" s="1295"/>
      <c r="I113" s="1295"/>
    </row>
    <row r="114" spans="1:9" ht="25" customHeight="1" x14ac:dyDescent="0.25">
      <c r="A114" s="1132" t="s">
        <v>632</v>
      </c>
      <c r="B114" s="1133"/>
      <c r="C114" s="1166">
        <v>0</v>
      </c>
      <c r="D114" s="1166">
        <v>1</v>
      </c>
      <c r="E114" s="1166">
        <v>2</v>
      </c>
      <c r="F114" s="1166">
        <v>3</v>
      </c>
      <c r="G114" s="1166">
        <v>4</v>
      </c>
      <c r="H114" s="1166">
        <v>5</v>
      </c>
      <c r="I114" s="115"/>
    </row>
    <row r="115" spans="1:9" ht="25" customHeight="1" x14ac:dyDescent="0.25">
      <c r="A115" s="1160" t="s">
        <v>633</v>
      </c>
      <c r="B115" s="1161"/>
      <c r="C115" s="1167"/>
      <c r="D115" s="1167"/>
      <c r="E115" s="1167"/>
      <c r="F115" s="1167"/>
      <c r="G115" s="1167"/>
      <c r="H115" s="1167"/>
      <c r="I115" s="115"/>
    </row>
    <row r="116" spans="1:9" ht="25" customHeight="1" x14ac:dyDescent="0.25">
      <c r="A116" s="1132">
        <f>A117-1</f>
        <v>-5</v>
      </c>
      <c r="B116" s="1133"/>
      <c r="C116" s="237"/>
      <c r="D116" s="237"/>
      <c r="E116" s="237"/>
      <c r="F116" s="237"/>
      <c r="G116" s="237"/>
      <c r="H116" s="706">
        <f>H54+H53</f>
        <v>0</v>
      </c>
      <c r="I116" s="115"/>
    </row>
    <row r="117" spans="1:9" ht="25" customHeight="1" x14ac:dyDescent="0.25">
      <c r="A117" s="1132">
        <f>A118-1</f>
        <v>-4</v>
      </c>
      <c r="B117" s="1133"/>
      <c r="C117" s="237"/>
      <c r="D117" s="237"/>
      <c r="E117" s="237"/>
      <c r="F117" s="294"/>
      <c r="G117" s="706">
        <f>I54+I53</f>
        <v>0</v>
      </c>
      <c r="H117" s="273"/>
      <c r="I117" s="115"/>
    </row>
    <row r="118" spans="1:9" ht="25" customHeight="1" x14ac:dyDescent="0.25">
      <c r="A118" s="1132">
        <f>A119-1</f>
        <v>-3</v>
      </c>
      <c r="B118" s="1133"/>
      <c r="C118" s="237"/>
      <c r="D118" s="237"/>
      <c r="E118" s="237"/>
      <c r="F118" s="706">
        <f>J54+J53</f>
        <v>0</v>
      </c>
      <c r="G118" s="273"/>
      <c r="H118" s="295"/>
      <c r="I118" s="115"/>
    </row>
    <row r="119" spans="1:9" ht="25" customHeight="1" x14ac:dyDescent="0.25">
      <c r="A119" s="1132">
        <f>A120-1</f>
        <v>-2</v>
      </c>
      <c r="B119" s="1133"/>
      <c r="C119" s="237"/>
      <c r="D119" s="237"/>
      <c r="E119" s="706">
        <f>K54+K53</f>
        <v>0</v>
      </c>
      <c r="F119" s="273"/>
      <c r="G119" s="295"/>
      <c r="H119" s="295"/>
      <c r="I119" s="115"/>
    </row>
    <row r="120" spans="1:9" ht="25" customHeight="1" x14ac:dyDescent="0.25">
      <c r="A120" s="1132">
        <f>A121-1</f>
        <v>-1</v>
      </c>
      <c r="B120" s="1133"/>
      <c r="C120" s="237"/>
      <c r="D120" s="706">
        <f>L54+L53</f>
        <v>0</v>
      </c>
      <c r="E120" s="273"/>
      <c r="F120" s="295"/>
      <c r="G120" s="295"/>
      <c r="H120" s="295"/>
      <c r="I120" s="115"/>
    </row>
    <row r="121" spans="1:9" ht="25" customHeight="1" x14ac:dyDescent="0.25">
      <c r="A121" s="1132">
        <f>B2</f>
        <v>0</v>
      </c>
      <c r="B121" s="1133"/>
      <c r="C121" s="706">
        <f>M54</f>
        <v>0</v>
      </c>
      <c r="D121" s="273"/>
      <c r="E121" s="295"/>
      <c r="F121" s="295"/>
      <c r="G121" s="295"/>
      <c r="H121" s="295"/>
      <c r="I121" s="115"/>
    </row>
    <row r="122" spans="1:9" ht="25" customHeight="1" x14ac:dyDescent="0.25">
      <c r="A122" s="67"/>
      <c r="B122" s="67"/>
      <c r="C122" s="115"/>
      <c r="D122" s="115"/>
      <c r="E122" s="115"/>
      <c r="F122" s="115"/>
      <c r="G122" s="115"/>
      <c r="H122" s="115"/>
      <c r="I122" s="115"/>
    </row>
    <row r="123" spans="1:9" ht="70.55" customHeight="1" x14ac:dyDescent="0.25">
      <c r="A123" s="1294" t="s">
        <v>1588</v>
      </c>
      <c r="B123" s="1294"/>
      <c r="C123" s="1294"/>
      <c r="D123" s="1294"/>
      <c r="E123" s="1294"/>
      <c r="F123" s="1294"/>
      <c r="G123" s="115"/>
      <c r="H123" s="115"/>
      <c r="I123" s="115"/>
    </row>
    <row r="124" spans="1:9" ht="25" customHeight="1" x14ac:dyDescent="0.25">
      <c r="A124" s="66" t="s">
        <v>633</v>
      </c>
      <c r="B124" s="57" t="s">
        <v>1519</v>
      </c>
      <c r="C124" s="1132" t="s">
        <v>635</v>
      </c>
      <c r="D124" s="1133"/>
      <c r="E124" s="1132" t="s">
        <v>636</v>
      </c>
      <c r="F124" s="1133"/>
      <c r="G124" s="116"/>
      <c r="H124" s="116"/>
      <c r="I124" s="116"/>
    </row>
    <row r="125" spans="1:9" ht="25" customHeight="1" x14ac:dyDescent="0.25">
      <c r="A125" s="54">
        <f>B2</f>
        <v>0</v>
      </c>
      <c r="B125" s="707" t="e">
        <f>(H116/G116)*((G116+G117)/(F116+F117))*((F116+F117+F118)/(E116+E117+E118))*((E116+E117+E118+E119)/(D116+D117+D118+D119))*((D116+D117+D118+D119+D120)/(C116+C117+C118+C119+C120))</f>
        <v>#DIV/0!</v>
      </c>
      <c r="C125" s="1201">
        <f>C121</f>
        <v>0</v>
      </c>
      <c r="D125" s="1202"/>
      <c r="E125" s="1201" t="e">
        <f>(B125-1)*C125</f>
        <v>#DIV/0!</v>
      </c>
      <c r="F125" s="1202"/>
      <c r="G125" s="115"/>
      <c r="H125" s="115"/>
      <c r="I125" s="115"/>
    </row>
    <row r="126" spans="1:9" ht="25" customHeight="1" x14ac:dyDescent="0.25">
      <c r="A126" s="54">
        <f>A125-1</f>
        <v>-1</v>
      </c>
      <c r="B126" s="707" t="e">
        <f>(H116/G116)*((G116+G117)/(F116+F117))*((F116+F117+F118)/(E116+E117+E118))*((E116+E117+E118+E119)/(D116+D117+D118+D119))</f>
        <v>#DIV/0!</v>
      </c>
      <c r="C126" s="1201">
        <f>D120</f>
        <v>0</v>
      </c>
      <c r="D126" s="1202"/>
      <c r="E126" s="1201" t="e">
        <f>(B126-1)*C126</f>
        <v>#DIV/0!</v>
      </c>
      <c r="F126" s="1202"/>
      <c r="G126" s="115"/>
      <c r="H126" s="115"/>
      <c r="I126" s="115"/>
    </row>
    <row r="127" spans="1:9" ht="25" customHeight="1" x14ac:dyDescent="0.25">
      <c r="A127" s="54">
        <f>A126-1</f>
        <v>-2</v>
      </c>
      <c r="B127" s="707" t="e">
        <f>(H116/G116)*((G116+G117)/(F116+F117))*((F116+F117+F118)/(E116+E117+E118))</f>
        <v>#DIV/0!</v>
      </c>
      <c r="C127" s="1201">
        <f>E119</f>
        <v>0</v>
      </c>
      <c r="D127" s="1202"/>
      <c r="E127" s="1201" t="e">
        <f>(B127-1)*C127</f>
        <v>#DIV/0!</v>
      </c>
      <c r="F127" s="1202"/>
      <c r="G127" s="115"/>
      <c r="H127" s="115"/>
      <c r="I127" s="115"/>
    </row>
    <row r="128" spans="1:9" ht="25" customHeight="1" x14ac:dyDescent="0.25">
      <c r="A128" s="54">
        <f>A127-1</f>
        <v>-3</v>
      </c>
      <c r="B128" s="707" t="e">
        <f>(H116/G116)*((G116+G117)/(F116+F117))</f>
        <v>#DIV/0!</v>
      </c>
      <c r="C128" s="1201">
        <f>F118</f>
        <v>0</v>
      </c>
      <c r="D128" s="1202"/>
      <c r="E128" s="1201" t="e">
        <f>(B128-1)*C128</f>
        <v>#DIV/0!</v>
      </c>
      <c r="F128" s="1202"/>
      <c r="G128" s="115"/>
      <c r="H128" s="115"/>
      <c r="I128" s="115"/>
    </row>
    <row r="129" spans="1:14" ht="25" customHeight="1" x14ac:dyDescent="0.25">
      <c r="A129" s="54">
        <f>A128-1</f>
        <v>-4</v>
      </c>
      <c r="B129" s="707" t="e">
        <f>H116/G116</f>
        <v>#DIV/0!</v>
      </c>
      <c r="C129" s="1201">
        <f>G117</f>
        <v>0</v>
      </c>
      <c r="D129" s="1202"/>
      <c r="E129" s="1201" t="e">
        <f>(B129-1)*C129</f>
        <v>#DIV/0!</v>
      </c>
      <c r="F129" s="1202"/>
      <c r="G129" s="115"/>
      <c r="H129" s="115"/>
      <c r="I129" s="115"/>
    </row>
    <row r="141" spans="1:14" x14ac:dyDescent="0.25">
      <c r="A141" s="1162" t="s">
        <v>323</v>
      </c>
      <c r="B141" s="1162"/>
      <c r="C141" s="1162"/>
      <c r="D141" s="1162"/>
      <c r="E141" s="1162"/>
      <c r="F141" s="1162"/>
      <c r="G141" s="1162"/>
      <c r="H141" s="1162"/>
      <c r="I141" s="1162"/>
      <c r="J141" s="1162"/>
      <c r="K141" s="1162"/>
      <c r="L141" s="1162"/>
      <c r="M141" s="1162"/>
      <c r="N141" s="1162"/>
    </row>
    <row r="142" spans="1:14" x14ac:dyDescent="0.25">
      <c r="A142" s="1200" t="s">
        <v>673</v>
      </c>
      <c r="B142" s="1200"/>
      <c r="C142" s="1200"/>
      <c r="D142" s="1200"/>
      <c r="E142" s="1200"/>
      <c r="F142" s="1200"/>
      <c r="G142" s="1200"/>
      <c r="H142" s="1200"/>
      <c r="I142" s="1200"/>
      <c r="J142" s="1200"/>
      <c r="K142" s="1200"/>
      <c r="L142" s="1200"/>
      <c r="M142" s="1200"/>
      <c r="N142" s="1200"/>
    </row>
    <row r="143" spans="1:14" ht="24.05" customHeight="1" x14ac:dyDescent="0.25">
      <c r="A143" s="1292" t="s">
        <v>908</v>
      </c>
      <c r="B143" s="1293"/>
      <c r="C143" s="74" t="s">
        <v>894</v>
      </c>
      <c r="D143" s="202">
        <f t="shared" ref="D143:K143" si="11">E143-1</f>
        <v>-9</v>
      </c>
      <c r="E143" s="202">
        <f t="shared" si="11"/>
        <v>-8</v>
      </c>
      <c r="F143" s="202">
        <f t="shared" si="11"/>
        <v>-7</v>
      </c>
      <c r="G143" s="202">
        <f t="shared" si="11"/>
        <v>-6</v>
      </c>
      <c r="H143" s="202">
        <f t="shared" si="11"/>
        <v>-5</v>
      </c>
      <c r="I143" s="202">
        <f t="shared" si="11"/>
        <v>-4</v>
      </c>
      <c r="J143" s="202">
        <f t="shared" si="11"/>
        <v>-3</v>
      </c>
      <c r="K143" s="202">
        <f t="shared" si="11"/>
        <v>-2</v>
      </c>
      <c r="L143" s="202">
        <f>M143-1</f>
        <v>-1</v>
      </c>
      <c r="M143" s="202">
        <f>B2</f>
        <v>0</v>
      </c>
      <c r="N143" s="202" t="s">
        <v>736</v>
      </c>
    </row>
    <row r="144" spans="1:14" ht="18" customHeight="1" x14ac:dyDescent="0.25">
      <c r="A144" s="1136" t="s">
        <v>737</v>
      </c>
      <c r="B144" s="1137"/>
      <c r="C144" s="310">
        <f t="shared" ref="C144:L144" si="12">C145+C146+C147</f>
        <v>0</v>
      </c>
      <c r="D144" s="310">
        <f t="shared" si="12"/>
        <v>0</v>
      </c>
      <c r="E144" s="310">
        <f t="shared" si="12"/>
        <v>0</v>
      </c>
      <c r="F144" s="310">
        <f t="shared" si="12"/>
        <v>0</v>
      </c>
      <c r="G144" s="310">
        <f t="shared" si="12"/>
        <v>0</v>
      </c>
      <c r="H144" s="310">
        <f t="shared" si="12"/>
        <v>0</v>
      </c>
      <c r="I144" s="310">
        <f t="shared" si="12"/>
        <v>0</v>
      </c>
      <c r="J144" s="310">
        <f t="shared" si="12"/>
        <v>0</v>
      </c>
      <c r="K144" s="310">
        <f t="shared" si="12"/>
        <v>0</v>
      </c>
      <c r="L144" s="310">
        <f t="shared" si="12"/>
        <v>0</v>
      </c>
      <c r="M144" s="238" t="s">
        <v>411</v>
      </c>
      <c r="N144" s="310">
        <f>SUM(C144:L144)</f>
        <v>0</v>
      </c>
    </row>
    <row r="145" spans="1:14" ht="18" customHeight="1" x14ac:dyDescent="0.25">
      <c r="A145" s="1233" t="s">
        <v>1321</v>
      </c>
      <c r="B145" s="1234"/>
      <c r="C145" s="302"/>
      <c r="D145" s="302"/>
      <c r="E145" s="302"/>
      <c r="F145" s="302"/>
      <c r="G145" s="302"/>
      <c r="H145" s="302"/>
      <c r="I145" s="302"/>
      <c r="J145" s="302"/>
      <c r="K145" s="302"/>
      <c r="L145" s="302"/>
      <c r="M145" s="272" t="s">
        <v>411</v>
      </c>
      <c r="N145" s="311">
        <f>SUM(C145:L145)</f>
        <v>0</v>
      </c>
    </row>
    <row r="146" spans="1:14" ht="18" customHeight="1" x14ac:dyDescent="0.25">
      <c r="A146" s="1233" t="s">
        <v>1326</v>
      </c>
      <c r="B146" s="1234"/>
      <c r="C146" s="302"/>
      <c r="D146" s="302"/>
      <c r="E146" s="302"/>
      <c r="F146" s="302"/>
      <c r="G146" s="302"/>
      <c r="H146" s="302"/>
      <c r="I146" s="302"/>
      <c r="J146" s="302"/>
      <c r="K146" s="302"/>
      <c r="L146" s="302"/>
      <c r="M146" s="272" t="s">
        <v>411</v>
      </c>
      <c r="N146" s="311">
        <f>SUM(C146:L146)</f>
        <v>0</v>
      </c>
    </row>
    <row r="147" spans="1:14" ht="18" customHeight="1" x14ac:dyDescent="0.25">
      <c r="A147" s="1233" t="s">
        <v>738</v>
      </c>
      <c r="B147" s="1234"/>
      <c r="C147" s="307"/>
      <c r="D147" s="307"/>
      <c r="E147" s="307"/>
      <c r="F147" s="307"/>
      <c r="G147" s="307"/>
      <c r="H147" s="307"/>
      <c r="I147" s="307"/>
      <c r="J147" s="307"/>
      <c r="K147" s="307"/>
      <c r="L147" s="307"/>
      <c r="M147" s="272" t="s">
        <v>411</v>
      </c>
      <c r="N147" s="312">
        <f>SUM(C147:L147)</f>
        <v>0</v>
      </c>
    </row>
    <row r="148" spans="1:14" ht="18" customHeight="1" x14ac:dyDescent="0.25">
      <c r="A148" s="1136" t="s">
        <v>703</v>
      </c>
      <c r="B148" s="1137"/>
      <c r="C148" s="431"/>
      <c r="D148" s="431"/>
      <c r="E148" s="431"/>
      <c r="F148" s="431"/>
      <c r="G148" s="431"/>
      <c r="H148" s="301"/>
      <c r="I148" s="241"/>
      <c r="J148" s="431"/>
      <c r="K148" s="431"/>
      <c r="L148" s="301"/>
      <c r="M148" s="238"/>
      <c r="N148" s="311">
        <f t="shared" ref="N148:N153" si="13">SUM(C148:M148)</f>
        <v>0</v>
      </c>
    </row>
    <row r="149" spans="1:14" ht="18" customHeight="1" x14ac:dyDescent="0.25">
      <c r="A149" s="1134" t="s">
        <v>1328</v>
      </c>
      <c r="B149" s="1135"/>
      <c r="C149" s="295"/>
      <c r="D149" s="273"/>
      <c r="E149" s="273"/>
      <c r="F149" s="302"/>
      <c r="G149" s="272"/>
      <c r="H149" s="272"/>
      <c r="I149" s="295"/>
      <c r="J149" s="302"/>
      <c r="K149" s="272"/>
      <c r="L149" s="272"/>
      <c r="M149" s="272"/>
      <c r="N149" s="311">
        <f t="shared" si="13"/>
        <v>0</v>
      </c>
    </row>
    <row r="150" spans="1:14" ht="18" customHeight="1" x14ac:dyDescent="0.25">
      <c r="A150" s="1134" t="s">
        <v>739</v>
      </c>
      <c r="B150" s="1135"/>
      <c r="C150" s="311">
        <f>C151+C152+C153</f>
        <v>0</v>
      </c>
      <c r="D150" s="311" t="e">
        <f t="shared" ref="D150:M150" si="14">D151+D152+D153</f>
        <v>#DIV/0!</v>
      </c>
      <c r="E150" s="311" t="e">
        <f t="shared" si="14"/>
        <v>#DIV/0!</v>
      </c>
      <c r="F150" s="311" t="e">
        <f t="shared" si="14"/>
        <v>#DIV/0!</v>
      </c>
      <c r="G150" s="311" t="e">
        <f t="shared" si="14"/>
        <v>#DIV/0!</v>
      </c>
      <c r="H150" s="311" t="e">
        <f t="shared" si="14"/>
        <v>#DIV/0!</v>
      </c>
      <c r="I150" s="311" t="e">
        <f t="shared" si="14"/>
        <v>#DIV/0!</v>
      </c>
      <c r="J150" s="311" t="e">
        <f t="shared" si="14"/>
        <v>#DIV/0!</v>
      </c>
      <c r="K150" s="311" t="e">
        <f t="shared" si="14"/>
        <v>#DIV/0!</v>
      </c>
      <c r="L150" s="311" t="e">
        <f t="shared" si="14"/>
        <v>#DIV/0!</v>
      </c>
      <c r="M150" s="311" t="e">
        <f t="shared" si="14"/>
        <v>#DIV/0!</v>
      </c>
      <c r="N150" s="311" t="e">
        <f t="shared" si="13"/>
        <v>#DIV/0!</v>
      </c>
    </row>
    <row r="151" spans="1:14" ht="18" customHeight="1" x14ac:dyDescent="0.25">
      <c r="A151" s="1233" t="s">
        <v>1321</v>
      </c>
      <c r="B151" s="1234"/>
      <c r="C151" s="302"/>
      <c r="D151" s="302"/>
      <c r="E151" s="302"/>
      <c r="F151" s="302"/>
      <c r="G151" s="302"/>
      <c r="H151" s="302"/>
      <c r="I151" s="302"/>
      <c r="J151" s="302"/>
      <c r="K151" s="302"/>
      <c r="L151" s="302"/>
      <c r="M151" s="302"/>
      <c r="N151" s="311">
        <f t="shared" si="13"/>
        <v>0</v>
      </c>
    </row>
    <row r="152" spans="1:14" ht="18" customHeight="1" x14ac:dyDescent="0.25">
      <c r="A152" s="1233" t="s">
        <v>1326</v>
      </c>
      <c r="B152" s="1234"/>
      <c r="C152" s="302"/>
      <c r="D152" s="302"/>
      <c r="E152" s="302"/>
      <c r="F152" s="302"/>
      <c r="G152" s="302"/>
      <c r="H152" s="302"/>
      <c r="I152" s="302"/>
      <c r="J152" s="302"/>
      <c r="K152" s="302"/>
      <c r="L152" s="302"/>
      <c r="M152" s="302"/>
      <c r="N152" s="311">
        <f t="shared" si="13"/>
        <v>0</v>
      </c>
    </row>
    <row r="153" spans="1:14" ht="18" customHeight="1" x14ac:dyDescent="0.25">
      <c r="A153" s="1233" t="s">
        <v>738</v>
      </c>
      <c r="B153" s="1234"/>
      <c r="C153" s="307"/>
      <c r="D153" s="718" t="e">
        <f>I283</f>
        <v>#DIV/0!</v>
      </c>
      <c r="E153" s="718" t="e">
        <f>I282</f>
        <v>#DIV/0!</v>
      </c>
      <c r="F153" s="718" t="e">
        <f>I281</f>
        <v>#DIV/0!</v>
      </c>
      <c r="G153" s="718" t="e">
        <f>I280</f>
        <v>#DIV/0!</v>
      </c>
      <c r="H153" s="718" t="e">
        <f>I279</f>
        <v>#DIV/0!</v>
      </c>
      <c r="I153" s="718" t="e">
        <f>I278</f>
        <v>#DIV/0!</v>
      </c>
      <c r="J153" s="718" t="e">
        <f>I277</f>
        <v>#DIV/0!</v>
      </c>
      <c r="K153" s="718" t="e">
        <f>I276</f>
        <v>#DIV/0!</v>
      </c>
      <c r="L153" s="718" t="e">
        <f>I275</f>
        <v>#DIV/0!</v>
      </c>
      <c r="M153" s="718" t="e">
        <f>I274</f>
        <v>#DIV/0!</v>
      </c>
      <c r="N153" s="311" t="e">
        <f t="shared" si="13"/>
        <v>#DIV/0!</v>
      </c>
    </row>
    <row r="154" spans="1:14" ht="18" customHeight="1" x14ac:dyDescent="0.25">
      <c r="A154" s="1292" t="s">
        <v>740</v>
      </c>
      <c r="B154" s="1281"/>
      <c r="C154" s="269">
        <f>C148-C149+C150</f>
        <v>0</v>
      </c>
      <c r="D154" s="269" t="e">
        <f t="shared" ref="D154:N154" si="15">D148-D149+D150</f>
        <v>#DIV/0!</v>
      </c>
      <c r="E154" s="269" t="e">
        <f t="shared" si="15"/>
        <v>#DIV/0!</v>
      </c>
      <c r="F154" s="269" t="e">
        <f t="shared" si="15"/>
        <v>#DIV/0!</v>
      </c>
      <c r="G154" s="269" t="e">
        <f t="shared" si="15"/>
        <v>#DIV/0!</v>
      </c>
      <c r="H154" s="269" t="e">
        <f t="shared" si="15"/>
        <v>#DIV/0!</v>
      </c>
      <c r="I154" s="269" t="e">
        <f t="shared" si="15"/>
        <v>#DIV/0!</v>
      </c>
      <c r="J154" s="269" t="e">
        <f t="shared" si="15"/>
        <v>#DIV/0!</v>
      </c>
      <c r="K154" s="269" t="e">
        <f t="shared" si="15"/>
        <v>#DIV/0!</v>
      </c>
      <c r="L154" s="269" t="e">
        <f t="shared" si="15"/>
        <v>#DIV/0!</v>
      </c>
      <c r="M154" s="269" t="e">
        <f t="shared" si="15"/>
        <v>#DIV/0!</v>
      </c>
      <c r="N154" s="269" t="e">
        <f t="shared" si="15"/>
        <v>#DIV/0!</v>
      </c>
    </row>
    <row r="155" spans="1:14" ht="18" customHeight="1" x14ac:dyDescent="0.25">
      <c r="A155" s="1136" t="s">
        <v>1040</v>
      </c>
      <c r="B155" s="1137"/>
      <c r="C155" s="483"/>
      <c r="D155" s="302"/>
      <c r="E155" s="272"/>
      <c r="F155" s="272"/>
      <c r="G155" s="272"/>
      <c r="H155" s="272"/>
      <c r="I155" s="272"/>
      <c r="J155" s="272"/>
      <c r="K155" s="272"/>
      <c r="L155" s="272"/>
      <c r="M155" s="272" t="s">
        <v>411</v>
      </c>
      <c r="N155" s="251"/>
    </row>
    <row r="156" spans="1:14" ht="18" customHeight="1" x14ac:dyDescent="0.25">
      <c r="A156" s="1142" t="s">
        <v>1041</v>
      </c>
      <c r="B156" s="1143"/>
      <c r="C156" s="484"/>
      <c r="D156" s="307"/>
      <c r="E156" s="274"/>
      <c r="F156" s="274"/>
      <c r="G156" s="274"/>
      <c r="H156" s="274"/>
      <c r="I156" s="274"/>
      <c r="J156" s="274"/>
      <c r="K156" s="274"/>
      <c r="L156" s="274"/>
      <c r="M156" s="274" t="s">
        <v>411</v>
      </c>
      <c r="N156" s="250"/>
    </row>
    <row r="157" spans="1:14" ht="18" customHeight="1" x14ac:dyDescent="0.25">
      <c r="A157" s="1292" t="s">
        <v>1016</v>
      </c>
      <c r="B157" s="1281"/>
      <c r="C157" s="484"/>
      <c r="D157" s="267" t="e">
        <f>D154+D155-D156</f>
        <v>#DIV/0!</v>
      </c>
      <c r="E157" s="267" t="e">
        <f t="shared" ref="E157:L157" si="16">E154+E155-E156</f>
        <v>#DIV/0!</v>
      </c>
      <c r="F157" s="267" t="e">
        <f t="shared" si="16"/>
        <v>#DIV/0!</v>
      </c>
      <c r="G157" s="267" t="e">
        <f t="shared" si="16"/>
        <v>#DIV/0!</v>
      </c>
      <c r="H157" s="267" t="e">
        <f t="shared" si="16"/>
        <v>#DIV/0!</v>
      </c>
      <c r="I157" s="267" t="e">
        <f t="shared" si="16"/>
        <v>#DIV/0!</v>
      </c>
      <c r="J157" s="267" t="e">
        <f t="shared" si="16"/>
        <v>#DIV/0!</v>
      </c>
      <c r="K157" s="267" t="e">
        <f t="shared" si="16"/>
        <v>#DIV/0!</v>
      </c>
      <c r="L157" s="267" t="e">
        <f t="shared" si="16"/>
        <v>#DIV/0!</v>
      </c>
      <c r="M157" s="267" t="e">
        <f>M154</f>
        <v>#DIV/0!</v>
      </c>
      <c r="N157" s="250"/>
    </row>
    <row r="158" spans="1:14" ht="18" customHeight="1" x14ac:dyDescent="0.25">
      <c r="A158" s="1138" t="s">
        <v>678</v>
      </c>
      <c r="B158" s="1139"/>
      <c r="C158" s="145"/>
      <c r="D158" s="337" t="e">
        <f>D157/D27</f>
        <v>#DIV/0!</v>
      </c>
      <c r="E158" s="337" t="e">
        <f t="shared" ref="E158:M158" si="17">E157/E27</f>
        <v>#DIV/0!</v>
      </c>
      <c r="F158" s="337" t="e">
        <f t="shared" si="17"/>
        <v>#DIV/0!</v>
      </c>
      <c r="G158" s="337" t="e">
        <f t="shared" si="17"/>
        <v>#DIV/0!</v>
      </c>
      <c r="H158" s="337" t="e">
        <f t="shared" si="17"/>
        <v>#DIV/0!</v>
      </c>
      <c r="I158" s="337" t="e">
        <f t="shared" si="17"/>
        <v>#DIV/0!</v>
      </c>
      <c r="J158" s="337" t="e">
        <f t="shared" si="17"/>
        <v>#DIV/0!</v>
      </c>
      <c r="K158" s="337" t="e">
        <f t="shared" si="17"/>
        <v>#DIV/0!</v>
      </c>
      <c r="L158" s="337" t="e">
        <f t="shared" si="17"/>
        <v>#DIV/0!</v>
      </c>
      <c r="M158" s="337" t="e">
        <f t="shared" si="17"/>
        <v>#DIV/0!</v>
      </c>
      <c r="N158" s="62"/>
    </row>
    <row r="159" spans="1:14" s="221" customFormat="1" ht="20.149999999999999" customHeight="1" x14ac:dyDescent="0.25">
      <c r="A159" s="338"/>
      <c r="B159" s="338"/>
      <c r="C159" s="128"/>
      <c r="D159" s="339"/>
      <c r="E159" s="339"/>
      <c r="F159" s="339"/>
      <c r="G159" s="339"/>
      <c r="H159" s="339"/>
      <c r="I159" s="339"/>
      <c r="J159" s="339"/>
      <c r="K159" s="339"/>
      <c r="L159" s="339"/>
      <c r="M159" s="339"/>
      <c r="N159" s="128"/>
    </row>
    <row r="160" spans="1:14" x14ac:dyDescent="0.25">
      <c r="A160" s="73"/>
      <c r="B160" s="73"/>
      <c r="C160" s="67"/>
      <c r="D160" s="67"/>
      <c r="E160" s="67"/>
      <c r="F160" s="67"/>
      <c r="G160" s="67"/>
      <c r="H160" s="67"/>
      <c r="I160" s="67"/>
      <c r="J160" s="67"/>
      <c r="K160" s="67"/>
      <c r="L160" s="67"/>
      <c r="M160" s="67"/>
      <c r="N160" s="67"/>
    </row>
    <row r="161" spans="1:14" x14ac:dyDescent="0.25">
      <c r="A161" s="1200" t="s">
        <v>1589</v>
      </c>
      <c r="B161" s="1200"/>
      <c r="C161" s="1200"/>
      <c r="D161" s="1200"/>
      <c r="E161" s="1200"/>
      <c r="F161" s="1200"/>
      <c r="G161" s="1200"/>
      <c r="H161" s="1200"/>
      <c r="I161" s="1200"/>
      <c r="J161" s="1200"/>
      <c r="K161" s="1200"/>
      <c r="L161" s="1200"/>
      <c r="M161" s="1200"/>
      <c r="N161" s="1200"/>
    </row>
    <row r="162" spans="1:14" ht="20.149999999999999" customHeight="1" x14ac:dyDescent="0.25">
      <c r="A162" s="1292" t="s">
        <v>908</v>
      </c>
      <c r="B162" s="1293"/>
      <c r="C162" s="74" t="s">
        <v>894</v>
      </c>
      <c r="D162" s="202">
        <f t="shared" ref="D162:K162" si="18">E162-1</f>
        <v>-9</v>
      </c>
      <c r="E162" s="202">
        <f t="shared" si="18"/>
        <v>-8</v>
      </c>
      <c r="F162" s="202">
        <f t="shared" si="18"/>
        <v>-7</v>
      </c>
      <c r="G162" s="202">
        <f t="shared" si="18"/>
        <v>-6</v>
      </c>
      <c r="H162" s="202">
        <f t="shared" si="18"/>
        <v>-5</v>
      </c>
      <c r="I162" s="202">
        <f t="shared" si="18"/>
        <v>-4</v>
      </c>
      <c r="J162" s="202">
        <f t="shared" si="18"/>
        <v>-3</v>
      </c>
      <c r="K162" s="202">
        <f t="shared" si="18"/>
        <v>-2</v>
      </c>
      <c r="L162" s="202">
        <f>M162-1</f>
        <v>-1</v>
      </c>
      <c r="M162" s="202">
        <f>B2</f>
        <v>0</v>
      </c>
      <c r="N162" s="202" t="s">
        <v>736</v>
      </c>
    </row>
    <row r="163" spans="1:14" ht="18" customHeight="1" x14ac:dyDescent="0.25">
      <c r="A163" s="1136" t="s">
        <v>737</v>
      </c>
      <c r="B163" s="1137"/>
      <c r="C163" s="310">
        <f t="shared" ref="C163:L163" si="19">C164+C165+C166</f>
        <v>0</v>
      </c>
      <c r="D163" s="310">
        <f t="shared" si="19"/>
        <v>0</v>
      </c>
      <c r="E163" s="310">
        <f t="shared" si="19"/>
        <v>0</v>
      </c>
      <c r="F163" s="310">
        <f t="shared" si="19"/>
        <v>0</v>
      </c>
      <c r="G163" s="310">
        <f t="shared" si="19"/>
        <v>0</v>
      </c>
      <c r="H163" s="310">
        <f t="shared" si="19"/>
        <v>0</v>
      </c>
      <c r="I163" s="310">
        <f t="shared" si="19"/>
        <v>0</v>
      </c>
      <c r="J163" s="310">
        <f t="shared" si="19"/>
        <v>0</v>
      </c>
      <c r="K163" s="310">
        <f t="shared" si="19"/>
        <v>0</v>
      </c>
      <c r="L163" s="310">
        <f t="shared" si="19"/>
        <v>0</v>
      </c>
      <c r="M163" s="238" t="s">
        <v>411</v>
      </c>
      <c r="N163" s="310">
        <f>SUM(C163:L163)</f>
        <v>0</v>
      </c>
    </row>
    <row r="164" spans="1:14" ht="18" customHeight="1" x14ac:dyDescent="0.25">
      <c r="A164" s="1233" t="s">
        <v>1321</v>
      </c>
      <c r="B164" s="1234"/>
      <c r="C164" s="302"/>
      <c r="D164" s="302"/>
      <c r="E164" s="302"/>
      <c r="F164" s="302"/>
      <c r="G164" s="302"/>
      <c r="H164" s="302"/>
      <c r="I164" s="302"/>
      <c r="J164" s="302"/>
      <c r="K164" s="302"/>
      <c r="L164" s="302"/>
      <c r="M164" s="272" t="s">
        <v>411</v>
      </c>
      <c r="N164" s="311">
        <f>SUM(C164:L164)</f>
        <v>0</v>
      </c>
    </row>
    <row r="165" spans="1:14" ht="18" customHeight="1" x14ac:dyDescent="0.25">
      <c r="A165" s="1233" t="s">
        <v>1326</v>
      </c>
      <c r="B165" s="1234"/>
      <c r="C165" s="302"/>
      <c r="D165" s="302"/>
      <c r="E165" s="302"/>
      <c r="F165" s="302"/>
      <c r="G165" s="302"/>
      <c r="H165" s="302"/>
      <c r="I165" s="302"/>
      <c r="J165" s="302"/>
      <c r="K165" s="302"/>
      <c r="L165" s="302"/>
      <c r="M165" s="272" t="s">
        <v>411</v>
      </c>
      <c r="N165" s="311">
        <f>SUM(C165:L165)</f>
        <v>0</v>
      </c>
    </row>
    <row r="166" spans="1:14" ht="18" customHeight="1" x14ac:dyDescent="0.25">
      <c r="A166" s="1233" t="s">
        <v>738</v>
      </c>
      <c r="B166" s="1234"/>
      <c r="C166" s="307"/>
      <c r="D166" s="307"/>
      <c r="E166" s="307"/>
      <c r="F166" s="307"/>
      <c r="G166" s="307"/>
      <c r="H166" s="307"/>
      <c r="I166" s="307"/>
      <c r="J166" s="307"/>
      <c r="K166" s="307"/>
      <c r="L166" s="307"/>
      <c r="M166" s="272" t="s">
        <v>411</v>
      </c>
      <c r="N166" s="312">
        <f>SUM(C166:L166)</f>
        <v>0</v>
      </c>
    </row>
    <row r="167" spans="1:14" ht="18" customHeight="1" x14ac:dyDescent="0.25">
      <c r="A167" s="1136" t="s">
        <v>703</v>
      </c>
      <c r="B167" s="1137"/>
      <c r="C167" s="431"/>
      <c r="D167" s="431"/>
      <c r="E167" s="431"/>
      <c r="F167" s="431"/>
      <c r="G167" s="431"/>
      <c r="H167" s="301"/>
      <c r="I167" s="241"/>
      <c r="J167" s="431"/>
      <c r="K167" s="431"/>
      <c r="L167" s="301"/>
      <c r="M167" s="238"/>
      <c r="N167" s="311">
        <f t="shared" ref="N167:N172" si="20">SUM(C167:M167)</f>
        <v>0</v>
      </c>
    </row>
    <row r="168" spans="1:14" ht="18" customHeight="1" x14ac:dyDescent="0.25">
      <c r="A168" s="1134" t="s">
        <v>1328</v>
      </c>
      <c r="B168" s="1135"/>
      <c r="C168" s="295"/>
      <c r="D168" s="273"/>
      <c r="E168" s="273"/>
      <c r="F168" s="302"/>
      <c r="G168" s="272"/>
      <c r="H168" s="272"/>
      <c r="I168" s="295"/>
      <c r="J168" s="302"/>
      <c r="K168" s="272"/>
      <c r="L168" s="272"/>
      <c r="M168" s="272"/>
      <c r="N168" s="311">
        <f t="shared" si="20"/>
        <v>0</v>
      </c>
    </row>
    <row r="169" spans="1:14" ht="18" customHeight="1" x14ac:dyDescent="0.25">
      <c r="A169" s="1134" t="s">
        <v>739</v>
      </c>
      <c r="B169" s="1135"/>
      <c r="C169" s="311">
        <f t="shared" ref="C169:M169" si="21">C170+C171+C172</f>
        <v>0</v>
      </c>
      <c r="D169" s="311" t="e">
        <f t="shared" si="21"/>
        <v>#DIV/0!</v>
      </c>
      <c r="E169" s="311" t="e">
        <f t="shared" si="21"/>
        <v>#DIV/0!</v>
      </c>
      <c r="F169" s="311" t="e">
        <f t="shared" si="21"/>
        <v>#DIV/0!</v>
      </c>
      <c r="G169" s="311" t="e">
        <f t="shared" si="21"/>
        <v>#DIV/0!</v>
      </c>
      <c r="H169" s="311" t="e">
        <f t="shared" si="21"/>
        <v>#DIV/0!</v>
      </c>
      <c r="I169" s="311" t="e">
        <f t="shared" si="21"/>
        <v>#DIV/0!</v>
      </c>
      <c r="J169" s="311" t="e">
        <f t="shared" si="21"/>
        <v>#DIV/0!</v>
      </c>
      <c r="K169" s="311" t="e">
        <f t="shared" si="21"/>
        <v>#DIV/0!</v>
      </c>
      <c r="L169" s="311" t="e">
        <f t="shared" si="21"/>
        <v>#DIV/0!</v>
      </c>
      <c r="M169" s="311" t="e">
        <f t="shared" si="21"/>
        <v>#DIV/0!</v>
      </c>
      <c r="N169" s="311" t="e">
        <f t="shared" si="20"/>
        <v>#DIV/0!</v>
      </c>
    </row>
    <row r="170" spans="1:14" ht="18" customHeight="1" x14ac:dyDescent="0.25">
      <c r="A170" s="1233" t="s">
        <v>1321</v>
      </c>
      <c r="B170" s="1234"/>
      <c r="C170" s="302"/>
      <c r="D170" s="302"/>
      <c r="E170" s="302"/>
      <c r="F170" s="302"/>
      <c r="G170" s="302"/>
      <c r="H170" s="302"/>
      <c r="I170" s="302"/>
      <c r="J170" s="302"/>
      <c r="K170" s="302"/>
      <c r="L170" s="302"/>
      <c r="M170" s="302"/>
      <c r="N170" s="311">
        <f t="shared" si="20"/>
        <v>0</v>
      </c>
    </row>
    <row r="171" spans="1:14" ht="18" customHeight="1" x14ac:dyDescent="0.25">
      <c r="A171" s="1233" t="s">
        <v>1326</v>
      </c>
      <c r="B171" s="1234"/>
      <c r="C171" s="302"/>
      <c r="D171" s="302"/>
      <c r="E171" s="302"/>
      <c r="F171" s="302"/>
      <c r="G171" s="302"/>
      <c r="H171" s="302"/>
      <c r="I171" s="302"/>
      <c r="J171" s="302"/>
      <c r="K171" s="302"/>
      <c r="L171" s="302"/>
      <c r="M171" s="302"/>
      <c r="N171" s="311">
        <f t="shared" si="20"/>
        <v>0</v>
      </c>
    </row>
    <row r="172" spans="1:14" ht="18" customHeight="1" x14ac:dyDescent="0.25">
      <c r="A172" s="1233" t="s">
        <v>738</v>
      </c>
      <c r="B172" s="1234"/>
      <c r="C172" s="307"/>
      <c r="D172" s="718" t="e">
        <f>H316</f>
        <v>#DIV/0!</v>
      </c>
      <c r="E172" s="718" t="e">
        <f>H315</f>
        <v>#DIV/0!</v>
      </c>
      <c r="F172" s="718" t="e">
        <f>H314</f>
        <v>#DIV/0!</v>
      </c>
      <c r="G172" s="718" t="e">
        <f>H313</f>
        <v>#DIV/0!</v>
      </c>
      <c r="H172" s="718" t="e">
        <f>H312</f>
        <v>#DIV/0!</v>
      </c>
      <c r="I172" s="718" t="e">
        <f>H311</f>
        <v>#DIV/0!</v>
      </c>
      <c r="J172" s="718" t="e">
        <f>H310</f>
        <v>#DIV/0!</v>
      </c>
      <c r="K172" s="718" t="e">
        <f>H309</f>
        <v>#DIV/0!</v>
      </c>
      <c r="L172" s="718" t="e">
        <f>H308</f>
        <v>#DIV/0!</v>
      </c>
      <c r="M172" s="718" t="e">
        <f>H307</f>
        <v>#DIV/0!</v>
      </c>
      <c r="N172" s="311" t="e">
        <f t="shared" si="20"/>
        <v>#DIV/0!</v>
      </c>
    </row>
    <row r="173" spans="1:14" ht="18" customHeight="1" x14ac:dyDescent="0.25">
      <c r="A173" s="1292" t="s">
        <v>740</v>
      </c>
      <c r="B173" s="1281"/>
      <c r="C173" s="269">
        <f>C167-C168+C169</f>
        <v>0</v>
      </c>
      <c r="D173" s="269" t="e">
        <f t="shared" ref="D173:N173" si="22">D167-D168+D169</f>
        <v>#DIV/0!</v>
      </c>
      <c r="E173" s="269" t="e">
        <f t="shared" si="22"/>
        <v>#DIV/0!</v>
      </c>
      <c r="F173" s="269" t="e">
        <f t="shared" si="22"/>
        <v>#DIV/0!</v>
      </c>
      <c r="G173" s="269" t="e">
        <f t="shared" si="22"/>
        <v>#DIV/0!</v>
      </c>
      <c r="H173" s="269" t="e">
        <f t="shared" si="22"/>
        <v>#DIV/0!</v>
      </c>
      <c r="I173" s="269" t="e">
        <f t="shared" si="22"/>
        <v>#DIV/0!</v>
      </c>
      <c r="J173" s="269" t="e">
        <f t="shared" si="22"/>
        <v>#DIV/0!</v>
      </c>
      <c r="K173" s="269" t="e">
        <f t="shared" si="22"/>
        <v>#DIV/0!</v>
      </c>
      <c r="L173" s="269" t="e">
        <f t="shared" si="22"/>
        <v>#DIV/0!</v>
      </c>
      <c r="M173" s="269" t="e">
        <f t="shared" si="22"/>
        <v>#DIV/0!</v>
      </c>
      <c r="N173" s="269" t="e">
        <f t="shared" si="22"/>
        <v>#DIV/0!</v>
      </c>
    </row>
    <row r="174" spans="1:14" ht="18" customHeight="1" x14ac:dyDescent="0.25">
      <c r="A174" s="1136" t="s">
        <v>1040</v>
      </c>
      <c r="B174" s="1137"/>
      <c r="C174" s="483"/>
      <c r="D174" s="302"/>
      <c r="E174" s="272"/>
      <c r="F174" s="272"/>
      <c r="G174" s="272"/>
      <c r="H174" s="272"/>
      <c r="I174" s="272"/>
      <c r="J174" s="272"/>
      <c r="K174" s="272"/>
      <c r="L174" s="272"/>
      <c r="M174" s="272" t="s">
        <v>411</v>
      </c>
      <c r="N174" s="251"/>
    </row>
    <row r="175" spans="1:14" ht="18" customHeight="1" x14ac:dyDescent="0.25">
      <c r="A175" s="1142" t="s">
        <v>1041</v>
      </c>
      <c r="B175" s="1143"/>
      <c r="C175" s="484"/>
      <c r="D175" s="307"/>
      <c r="E175" s="274"/>
      <c r="F175" s="274"/>
      <c r="G175" s="274"/>
      <c r="H175" s="274"/>
      <c r="I175" s="274"/>
      <c r="J175" s="274"/>
      <c r="K175" s="274"/>
      <c r="L175" s="274"/>
      <c r="M175" s="274" t="s">
        <v>411</v>
      </c>
      <c r="N175" s="250"/>
    </row>
    <row r="176" spans="1:14" ht="18" customHeight="1" x14ac:dyDescent="0.25">
      <c r="A176" s="1292" t="s">
        <v>1016</v>
      </c>
      <c r="B176" s="1281"/>
      <c r="C176" s="484"/>
      <c r="D176" s="267" t="e">
        <f t="shared" ref="D176:L176" si="23">D173+D174-D175</f>
        <v>#DIV/0!</v>
      </c>
      <c r="E176" s="267" t="e">
        <f t="shared" si="23"/>
        <v>#DIV/0!</v>
      </c>
      <c r="F176" s="267" t="e">
        <f t="shared" si="23"/>
        <v>#DIV/0!</v>
      </c>
      <c r="G176" s="267" t="e">
        <f t="shared" si="23"/>
        <v>#DIV/0!</v>
      </c>
      <c r="H176" s="267" t="e">
        <f t="shared" si="23"/>
        <v>#DIV/0!</v>
      </c>
      <c r="I176" s="267" t="e">
        <f t="shared" si="23"/>
        <v>#DIV/0!</v>
      </c>
      <c r="J176" s="267" t="e">
        <f t="shared" si="23"/>
        <v>#DIV/0!</v>
      </c>
      <c r="K176" s="267" t="e">
        <f t="shared" si="23"/>
        <v>#DIV/0!</v>
      </c>
      <c r="L176" s="267" t="e">
        <f t="shared" si="23"/>
        <v>#DIV/0!</v>
      </c>
      <c r="M176" s="267" t="e">
        <f>M173</f>
        <v>#DIV/0!</v>
      </c>
      <c r="N176" s="250"/>
    </row>
    <row r="177" spans="1:14" ht="18" customHeight="1" x14ac:dyDescent="0.25">
      <c r="A177" s="1138" t="s">
        <v>678</v>
      </c>
      <c r="B177" s="1139"/>
      <c r="C177" s="145"/>
      <c r="D177" s="337" t="e">
        <f>D176/D51</f>
        <v>#DIV/0!</v>
      </c>
      <c r="E177" s="337" t="e">
        <f t="shared" ref="E177:M177" si="24">E176/E51</f>
        <v>#DIV/0!</v>
      </c>
      <c r="F177" s="337" t="e">
        <f t="shared" si="24"/>
        <v>#DIV/0!</v>
      </c>
      <c r="G177" s="337" t="e">
        <f t="shared" si="24"/>
        <v>#DIV/0!</v>
      </c>
      <c r="H177" s="337" t="e">
        <f t="shared" si="24"/>
        <v>#DIV/0!</v>
      </c>
      <c r="I177" s="337" t="e">
        <f t="shared" si="24"/>
        <v>#DIV/0!</v>
      </c>
      <c r="J177" s="337" t="e">
        <f t="shared" si="24"/>
        <v>#DIV/0!</v>
      </c>
      <c r="K177" s="337" t="e">
        <f t="shared" si="24"/>
        <v>#DIV/0!</v>
      </c>
      <c r="L177" s="337" t="e">
        <f t="shared" si="24"/>
        <v>#DIV/0!</v>
      </c>
      <c r="M177" s="337" t="e">
        <f t="shared" si="24"/>
        <v>#DIV/0!</v>
      </c>
      <c r="N177" s="62"/>
    </row>
    <row r="178" spans="1:14" x14ac:dyDescent="0.25">
      <c r="A178" s="73"/>
      <c r="B178" s="73"/>
      <c r="C178" s="67"/>
      <c r="D178" s="67"/>
      <c r="E178" s="67"/>
      <c r="F178" s="67"/>
      <c r="G178" s="67"/>
      <c r="H178" s="67"/>
      <c r="I178" s="67"/>
      <c r="J178" s="67"/>
      <c r="K178" s="67"/>
      <c r="L178" s="67"/>
      <c r="M178" s="67"/>
      <c r="N178" s="67"/>
    </row>
    <row r="179" spans="1:14" x14ac:dyDescent="0.25">
      <c r="A179" s="73"/>
      <c r="B179" s="73"/>
      <c r="C179" s="67"/>
      <c r="D179" s="67"/>
      <c r="E179" s="67"/>
      <c r="F179" s="67"/>
      <c r="G179" s="67"/>
      <c r="H179" s="67"/>
      <c r="I179" s="67"/>
      <c r="J179" s="67"/>
      <c r="K179" s="67"/>
      <c r="L179" s="67"/>
      <c r="M179" s="67"/>
      <c r="N179" s="67"/>
    </row>
    <row r="180" spans="1:14" x14ac:dyDescent="0.25">
      <c r="A180" s="1162" t="s">
        <v>1042</v>
      </c>
      <c r="B180" s="1162"/>
      <c r="C180" s="1162"/>
      <c r="D180" s="1162"/>
      <c r="E180" s="1162"/>
      <c r="F180" s="1162"/>
      <c r="G180" s="1162"/>
      <c r="H180" s="1162"/>
      <c r="I180" s="1162"/>
      <c r="J180" s="1162"/>
      <c r="K180" s="1162"/>
      <c r="L180" s="1162"/>
      <c r="M180" s="1162"/>
      <c r="N180" s="1162"/>
    </row>
    <row r="181" spans="1:14" x14ac:dyDescent="0.25">
      <c r="A181" s="1200" t="s">
        <v>324</v>
      </c>
      <c r="B181" s="1200"/>
      <c r="C181" s="1200"/>
      <c r="D181" s="1200"/>
      <c r="E181" s="1200"/>
      <c r="F181" s="1200"/>
      <c r="G181" s="1200"/>
      <c r="H181" s="1200"/>
      <c r="I181" s="1200"/>
      <c r="J181" s="1200"/>
      <c r="K181" s="1200"/>
      <c r="L181" s="1200"/>
      <c r="M181" s="1200"/>
      <c r="N181" s="1200"/>
    </row>
    <row r="182" spans="1:14" ht="24.05" customHeight="1" x14ac:dyDescent="0.25">
      <c r="A182" s="1292" t="s">
        <v>908</v>
      </c>
      <c r="B182" s="1281"/>
      <c r="C182" s="55" t="s">
        <v>894</v>
      </c>
      <c r="D182" s="202">
        <f t="shared" ref="D182:K182" si="25">E182-1</f>
        <v>-9</v>
      </c>
      <c r="E182" s="202">
        <f t="shared" si="25"/>
        <v>-8</v>
      </c>
      <c r="F182" s="202">
        <f t="shared" si="25"/>
        <v>-7</v>
      </c>
      <c r="G182" s="202">
        <f t="shared" si="25"/>
        <v>-6</v>
      </c>
      <c r="H182" s="202">
        <f t="shared" si="25"/>
        <v>-5</v>
      </c>
      <c r="I182" s="202">
        <f t="shared" si="25"/>
        <v>-4</v>
      </c>
      <c r="J182" s="202">
        <f t="shared" si="25"/>
        <v>-3</v>
      </c>
      <c r="K182" s="202">
        <f t="shared" si="25"/>
        <v>-2</v>
      </c>
      <c r="L182" s="202">
        <f>M182-1</f>
        <v>-1</v>
      </c>
      <c r="M182" s="202">
        <f>B2</f>
        <v>0</v>
      </c>
      <c r="N182" s="202" t="s">
        <v>736</v>
      </c>
    </row>
    <row r="183" spans="1:14" ht="20.149999999999999" customHeight="1" x14ac:dyDescent="0.25">
      <c r="A183" s="1136" t="s">
        <v>737</v>
      </c>
      <c r="B183" s="1137"/>
      <c r="C183" s="310">
        <f>C184+C185+C186</f>
        <v>0</v>
      </c>
      <c r="D183" s="310">
        <f t="shared" ref="D183:L183" si="26">D184+D185+D186</f>
        <v>0</v>
      </c>
      <c r="E183" s="310">
        <f t="shared" si="26"/>
        <v>0</v>
      </c>
      <c r="F183" s="310">
        <f t="shared" si="26"/>
        <v>0</v>
      </c>
      <c r="G183" s="310">
        <f t="shared" si="26"/>
        <v>0</v>
      </c>
      <c r="H183" s="310">
        <f t="shared" si="26"/>
        <v>0</v>
      </c>
      <c r="I183" s="310">
        <f t="shared" si="26"/>
        <v>0</v>
      </c>
      <c r="J183" s="310">
        <f t="shared" si="26"/>
        <v>0</v>
      </c>
      <c r="K183" s="310">
        <f t="shared" si="26"/>
        <v>0</v>
      </c>
      <c r="L183" s="310">
        <f t="shared" si="26"/>
        <v>0</v>
      </c>
      <c r="M183" s="238" t="s">
        <v>411</v>
      </c>
      <c r="N183" s="310">
        <f>SUM(C183:L183)</f>
        <v>0</v>
      </c>
    </row>
    <row r="184" spans="1:14" ht="20.149999999999999" customHeight="1" x14ac:dyDescent="0.25">
      <c r="A184" s="1233" t="s">
        <v>1321</v>
      </c>
      <c r="B184" s="1234"/>
      <c r="C184" s="743">
        <f>C145+C164</f>
        <v>0</v>
      </c>
      <c r="D184" s="743">
        <f t="shared" ref="D184:L184" si="27">D145+D164</f>
        <v>0</v>
      </c>
      <c r="E184" s="743">
        <f t="shared" si="27"/>
        <v>0</v>
      </c>
      <c r="F184" s="743">
        <f t="shared" si="27"/>
        <v>0</v>
      </c>
      <c r="G184" s="743">
        <f t="shared" si="27"/>
        <v>0</v>
      </c>
      <c r="H184" s="743">
        <f t="shared" si="27"/>
        <v>0</v>
      </c>
      <c r="I184" s="743">
        <f t="shared" si="27"/>
        <v>0</v>
      </c>
      <c r="J184" s="743">
        <f t="shared" si="27"/>
        <v>0</v>
      </c>
      <c r="K184" s="743">
        <f t="shared" si="27"/>
        <v>0</v>
      </c>
      <c r="L184" s="743">
        <f t="shared" si="27"/>
        <v>0</v>
      </c>
      <c r="M184" s="272" t="s">
        <v>411</v>
      </c>
      <c r="N184" s="311">
        <f>SUM(C184:L184)</f>
        <v>0</v>
      </c>
    </row>
    <row r="185" spans="1:14" ht="20.149999999999999" customHeight="1" x14ac:dyDescent="0.25">
      <c r="A185" s="1233" t="s">
        <v>1326</v>
      </c>
      <c r="B185" s="1234"/>
      <c r="C185" s="743">
        <f t="shared" ref="C185:M188" si="28">C146+C165</f>
        <v>0</v>
      </c>
      <c r="D185" s="743">
        <f t="shared" si="28"/>
        <v>0</v>
      </c>
      <c r="E185" s="743">
        <f t="shared" si="28"/>
        <v>0</v>
      </c>
      <c r="F185" s="743">
        <f t="shared" si="28"/>
        <v>0</v>
      </c>
      <c r="G185" s="743">
        <f t="shared" si="28"/>
        <v>0</v>
      </c>
      <c r="H185" s="743">
        <f t="shared" si="28"/>
        <v>0</v>
      </c>
      <c r="I185" s="743">
        <f t="shared" si="28"/>
        <v>0</v>
      </c>
      <c r="J185" s="743">
        <f t="shared" si="28"/>
        <v>0</v>
      </c>
      <c r="K185" s="743">
        <f t="shared" si="28"/>
        <v>0</v>
      </c>
      <c r="L185" s="743">
        <f t="shared" si="28"/>
        <v>0</v>
      </c>
      <c r="M185" s="272" t="s">
        <v>411</v>
      </c>
      <c r="N185" s="311">
        <f>SUM(C185:L185)</f>
        <v>0</v>
      </c>
    </row>
    <row r="186" spans="1:14" ht="20.149999999999999" customHeight="1" x14ac:dyDescent="0.25">
      <c r="A186" s="1233" t="s">
        <v>738</v>
      </c>
      <c r="B186" s="1234"/>
      <c r="C186" s="718">
        <f t="shared" si="28"/>
        <v>0</v>
      </c>
      <c r="D186" s="718">
        <f t="shared" si="28"/>
        <v>0</v>
      </c>
      <c r="E186" s="718">
        <f t="shared" si="28"/>
        <v>0</v>
      </c>
      <c r="F186" s="718">
        <f t="shared" si="28"/>
        <v>0</v>
      </c>
      <c r="G186" s="718">
        <f t="shared" si="28"/>
        <v>0</v>
      </c>
      <c r="H186" s="718">
        <f t="shared" si="28"/>
        <v>0</v>
      </c>
      <c r="I186" s="718">
        <f t="shared" si="28"/>
        <v>0</v>
      </c>
      <c r="J186" s="718">
        <f t="shared" si="28"/>
        <v>0</v>
      </c>
      <c r="K186" s="718">
        <f t="shared" si="28"/>
        <v>0</v>
      </c>
      <c r="L186" s="718">
        <f t="shared" si="28"/>
        <v>0</v>
      </c>
      <c r="M186" s="274" t="s">
        <v>411</v>
      </c>
      <c r="N186" s="312">
        <f>SUM(C186:L186)</f>
        <v>0</v>
      </c>
    </row>
    <row r="187" spans="1:14" ht="20.149999999999999" customHeight="1" x14ac:dyDescent="0.25">
      <c r="A187" s="1136" t="s">
        <v>1043</v>
      </c>
      <c r="B187" s="1137"/>
      <c r="C187" s="721">
        <f t="shared" si="28"/>
        <v>0</v>
      </c>
      <c r="D187" s="743">
        <f t="shared" si="28"/>
        <v>0</v>
      </c>
      <c r="E187" s="722">
        <f t="shared" si="28"/>
        <v>0</v>
      </c>
      <c r="F187" s="722">
        <f t="shared" si="28"/>
        <v>0</v>
      </c>
      <c r="G187" s="722">
        <f t="shared" si="28"/>
        <v>0</v>
      </c>
      <c r="H187" s="722">
        <f t="shared" si="28"/>
        <v>0</v>
      </c>
      <c r="I187" s="745">
        <f t="shared" si="28"/>
        <v>0</v>
      </c>
      <c r="J187" s="721">
        <f t="shared" si="28"/>
        <v>0</v>
      </c>
      <c r="K187" s="721">
        <f t="shared" si="28"/>
        <v>0</v>
      </c>
      <c r="L187" s="743">
        <f t="shared" si="28"/>
        <v>0</v>
      </c>
      <c r="M187" s="722">
        <f t="shared" si="28"/>
        <v>0</v>
      </c>
      <c r="N187" s="311">
        <f t="shared" ref="N187:N192" si="29">SUM(C187:M187)</f>
        <v>0</v>
      </c>
    </row>
    <row r="188" spans="1:14" ht="20.149999999999999" customHeight="1" x14ac:dyDescent="0.25">
      <c r="A188" s="1134" t="s">
        <v>1328</v>
      </c>
      <c r="B188" s="1135"/>
      <c r="C188" s="745">
        <f t="shared" si="28"/>
        <v>0</v>
      </c>
      <c r="D188" s="743">
        <f t="shared" si="28"/>
        <v>0</v>
      </c>
      <c r="E188" s="722">
        <f t="shared" si="28"/>
        <v>0</v>
      </c>
      <c r="F188" s="722">
        <f t="shared" si="28"/>
        <v>0</v>
      </c>
      <c r="G188" s="722">
        <f t="shared" si="28"/>
        <v>0</v>
      </c>
      <c r="H188" s="722">
        <f t="shared" si="28"/>
        <v>0</v>
      </c>
      <c r="I188" s="745">
        <f t="shared" si="28"/>
        <v>0</v>
      </c>
      <c r="J188" s="743">
        <f t="shared" si="28"/>
        <v>0</v>
      </c>
      <c r="K188" s="722">
        <f t="shared" si="28"/>
        <v>0</v>
      </c>
      <c r="L188" s="722">
        <f t="shared" si="28"/>
        <v>0</v>
      </c>
      <c r="M188" s="722">
        <f t="shared" si="28"/>
        <v>0</v>
      </c>
      <c r="N188" s="311">
        <f t="shared" si="29"/>
        <v>0</v>
      </c>
    </row>
    <row r="189" spans="1:14" ht="20.149999999999999" customHeight="1" x14ac:dyDescent="0.25">
      <c r="A189" s="1134" t="s">
        <v>1044</v>
      </c>
      <c r="B189" s="1135"/>
      <c r="C189" s="311">
        <f t="shared" ref="C189:M189" si="30">C190+C191+C192</f>
        <v>0</v>
      </c>
      <c r="D189" s="311" t="e">
        <f t="shared" si="30"/>
        <v>#DIV/0!</v>
      </c>
      <c r="E189" s="311" t="e">
        <f t="shared" si="30"/>
        <v>#DIV/0!</v>
      </c>
      <c r="F189" s="311" t="e">
        <f t="shared" si="30"/>
        <v>#DIV/0!</v>
      </c>
      <c r="G189" s="311" t="e">
        <f t="shared" si="30"/>
        <v>#DIV/0!</v>
      </c>
      <c r="H189" s="311" t="e">
        <f t="shared" si="30"/>
        <v>#DIV/0!</v>
      </c>
      <c r="I189" s="311" t="e">
        <f t="shared" si="30"/>
        <v>#DIV/0!</v>
      </c>
      <c r="J189" s="311" t="e">
        <f t="shared" si="30"/>
        <v>#DIV/0!</v>
      </c>
      <c r="K189" s="311" t="e">
        <f t="shared" si="30"/>
        <v>#DIV/0!</v>
      </c>
      <c r="L189" s="311" t="e">
        <f t="shared" si="30"/>
        <v>#DIV/0!</v>
      </c>
      <c r="M189" s="311" t="e">
        <f t="shared" si="30"/>
        <v>#DIV/0!</v>
      </c>
      <c r="N189" s="311" t="e">
        <f>SUM(C189:M189)</f>
        <v>#DIV/0!</v>
      </c>
    </row>
    <row r="190" spans="1:14" ht="20.149999999999999" customHeight="1" x14ac:dyDescent="0.25">
      <c r="A190" s="1233" t="s">
        <v>1321</v>
      </c>
      <c r="B190" s="1234"/>
      <c r="C190" s="743">
        <f t="shared" ref="C190:M192" si="31">C151+C170</f>
        <v>0</v>
      </c>
      <c r="D190" s="743">
        <f t="shared" si="31"/>
        <v>0</v>
      </c>
      <c r="E190" s="743">
        <f t="shared" si="31"/>
        <v>0</v>
      </c>
      <c r="F190" s="743">
        <f t="shared" si="31"/>
        <v>0</v>
      </c>
      <c r="G190" s="743">
        <f t="shared" si="31"/>
        <v>0</v>
      </c>
      <c r="H190" s="743">
        <f t="shared" si="31"/>
        <v>0</v>
      </c>
      <c r="I190" s="743">
        <f t="shared" si="31"/>
        <v>0</v>
      </c>
      <c r="J190" s="743">
        <f t="shared" si="31"/>
        <v>0</v>
      </c>
      <c r="K190" s="743">
        <f t="shared" si="31"/>
        <v>0</v>
      </c>
      <c r="L190" s="743">
        <f t="shared" si="31"/>
        <v>0</v>
      </c>
      <c r="M190" s="743">
        <f t="shared" si="31"/>
        <v>0</v>
      </c>
      <c r="N190" s="311">
        <f t="shared" si="29"/>
        <v>0</v>
      </c>
    </row>
    <row r="191" spans="1:14" ht="20.149999999999999" customHeight="1" x14ac:dyDescent="0.25">
      <c r="A191" s="1233" t="s">
        <v>1326</v>
      </c>
      <c r="B191" s="1234"/>
      <c r="C191" s="743">
        <f t="shared" si="31"/>
        <v>0</v>
      </c>
      <c r="D191" s="743">
        <f t="shared" si="31"/>
        <v>0</v>
      </c>
      <c r="E191" s="743">
        <f t="shared" si="31"/>
        <v>0</v>
      </c>
      <c r="F191" s="743">
        <f t="shared" si="31"/>
        <v>0</v>
      </c>
      <c r="G191" s="743">
        <f t="shared" si="31"/>
        <v>0</v>
      </c>
      <c r="H191" s="743">
        <f t="shared" si="31"/>
        <v>0</v>
      </c>
      <c r="I191" s="743">
        <f t="shared" si="31"/>
        <v>0</v>
      </c>
      <c r="J191" s="743">
        <f t="shared" si="31"/>
        <v>0</v>
      </c>
      <c r="K191" s="743">
        <f t="shared" si="31"/>
        <v>0</v>
      </c>
      <c r="L191" s="743">
        <f t="shared" si="31"/>
        <v>0</v>
      </c>
      <c r="M191" s="743">
        <f t="shared" si="31"/>
        <v>0</v>
      </c>
      <c r="N191" s="311">
        <f t="shared" si="29"/>
        <v>0</v>
      </c>
    </row>
    <row r="192" spans="1:14" ht="20.149999999999999" customHeight="1" x14ac:dyDescent="0.25">
      <c r="A192" s="1233" t="s">
        <v>738</v>
      </c>
      <c r="B192" s="1234"/>
      <c r="C192" s="718">
        <f t="shared" si="31"/>
        <v>0</v>
      </c>
      <c r="D192" s="718" t="e">
        <f t="shared" si="31"/>
        <v>#DIV/0!</v>
      </c>
      <c r="E192" s="718" t="e">
        <f t="shared" si="31"/>
        <v>#DIV/0!</v>
      </c>
      <c r="F192" s="718" t="e">
        <f t="shared" si="31"/>
        <v>#DIV/0!</v>
      </c>
      <c r="G192" s="718" t="e">
        <f t="shared" si="31"/>
        <v>#DIV/0!</v>
      </c>
      <c r="H192" s="718" t="e">
        <f t="shared" si="31"/>
        <v>#DIV/0!</v>
      </c>
      <c r="I192" s="718" t="e">
        <f t="shared" si="31"/>
        <v>#DIV/0!</v>
      </c>
      <c r="J192" s="718" t="e">
        <f t="shared" si="31"/>
        <v>#DIV/0!</v>
      </c>
      <c r="K192" s="718" t="e">
        <f t="shared" si="31"/>
        <v>#DIV/0!</v>
      </c>
      <c r="L192" s="718" t="e">
        <f t="shared" si="31"/>
        <v>#DIV/0!</v>
      </c>
      <c r="M192" s="718" t="e">
        <f t="shared" si="31"/>
        <v>#DIV/0!</v>
      </c>
      <c r="N192" s="311" t="e">
        <f t="shared" si="29"/>
        <v>#DIV/0!</v>
      </c>
    </row>
    <row r="193" spans="1:14" ht="20.149999999999999" customHeight="1" x14ac:dyDescent="0.25">
      <c r="A193" s="1292" t="s">
        <v>1045</v>
      </c>
      <c r="B193" s="1281"/>
      <c r="C193" s="269">
        <f>C187-C188+C189</f>
        <v>0</v>
      </c>
      <c r="D193" s="269" t="e">
        <f t="shared" ref="D193:N193" si="32">D187-D188+D189</f>
        <v>#DIV/0!</v>
      </c>
      <c r="E193" s="269" t="e">
        <f t="shared" si="32"/>
        <v>#DIV/0!</v>
      </c>
      <c r="F193" s="269" t="e">
        <f t="shared" si="32"/>
        <v>#DIV/0!</v>
      </c>
      <c r="G193" s="269" t="e">
        <f t="shared" si="32"/>
        <v>#DIV/0!</v>
      </c>
      <c r="H193" s="269" t="e">
        <f t="shared" si="32"/>
        <v>#DIV/0!</v>
      </c>
      <c r="I193" s="269" t="e">
        <f t="shared" si="32"/>
        <v>#DIV/0!</v>
      </c>
      <c r="J193" s="269" t="e">
        <f t="shared" si="32"/>
        <v>#DIV/0!</v>
      </c>
      <c r="K193" s="269" t="e">
        <f t="shared" si="32"/>
        <v>#DIV/0!</v>
      </c>
      <c r="L193" s="269" t="e">
        <f t="shared" si="32"/>
        <v>#DIV/0!</v>
      </c>
      <c r="M193" s="269" t="e">
        <f t="shared" si="32"/>
        <v>#DIV/0!</v>
      </c>
      <c r="N193" s="269" t="e">
        <f t="shared" si="32"/>
        <v>#DIV/0!</v>
      </c>
    </row>
    <row r="194" spans="1:14" ht="20.149999999999999" customHeight="1" x14ac:dyDescent="0.25">
      <c r="A194" s="1136" t="s">
        <v>279</v>
      </c>
      <c r="B194" s="1137"/>
      <c r="C194" s="429"/>
      <c r="D194" s="722">
        <f t="shared" ref="D194:L195" si="33">D155+D174</f>
        <v>0</v>
      </c>
      <c r="E194" s="722">
        <f t="shared" si="33"/>
        <v>0</v>
      </c>
      <c r="F194" s="722">
        <f t="shared" si="33"/>
        <v>0</v>
      </c>
      <c r="G194" s="722">
        <f t="shared" si="33"/>
        <v>0</v>
      </c>
      <c r="H194" s="722">
        <f t="shared" si="33"/>
        <v>0</v>
      </c>
      <c r="I194" s="720">
        <f t="shared" si="33"/>
        <v>0</v>
      </c>
      <c r="J194" s="722">
        <f t="shared" si="33"/>
        <v>0</v>
      </c>
      <c r="K194" s="722">
        <f t="shared" si="33"/>
        <v>0</v>
      </c>
      <c r="L194" s="722">
        <f t="shared" si="33"/>
        <v>0</v>
      </c>
      <c r="M194" s="272" t="s">
        <v>411</v>
      </c>
      <c r="N194" s="470">
        <f>L194</f>
        <v>0</v>
      </c>
    </row>
    <row r="195" spans="1:14" ht="20.149999999999999" customHeight="1" x14ac:dyDescent="0.25">
      <c r="A195" s="1142" t="s">
        <v>1041</v>
      </c>
      <c r="B195" s="1143"/>
      <c r="C195" s="484"/>
      <c r="D195" s="718">
        <f t="shared" si="33"/>
        <v>0</v>
      </c>
      <c r="E195" s="744">
        <f t="shared" si="33"/>
        <v>0</v>
      </c>
      <c r="F195" s="744">
        <f t="shared" si="33"/>
        <v>0</v>
      </c>
      <c r="G195" s="744">
        <f t="shared" si="33"/>
        <v>0</v>
      </c>
      <c r="H195" s="744">
        <f t="shared" si="33"/>
        <v>0</v>
      </c>
      <c r="I195" s="746">
        <f t="shared" si="33"/>
        <v>0</v>
      </c>
      <c r="J195" s="718">
        <f t="shared" si="33"/>
        <v>0</v>
      </c>
      <c r="K195" s="744">
        <f t="shared" si="33"/>
        <v>0</v>
      </c>
      <c r="L195" s="744">
        <f t="shared" si="33"/>
        <v>0</v>
      </c>
      <c r="M195" s="274" t="s">
        <v>411</v>
      </c>
      <c r="N195" s="470">
        <f>L195</f>
        <v>0</v>
      </c>
    </row>
    <row r="196" spans="1:14" ht="20.149999999999999" customHeight="1" x14ac:dyDescent="0.25">
      <c r="A196" s="1292" t="s">
        <v>1016</v>
      </c>
      <c r="B196" s="1281"/>
      <c r="C196" s="250"/>
      <c r="D196" s="267" t="e">
        <f>D193+D194-D195</f>
        <v>#DIV/0!</v>
      </c>
      <c r="E196" s="267" t="e">
        <f t="shared" ref="E196:L196" si="34">E193+E194-E195</f>
        <v>#DIV/0!</v>
      </c>
      <c r="F196" s="267" t="e">
        <f t="shared" si="34"/>
        <v>#DIV/0!</v>
      </c>
      <c r="G196" s="267" t="e">
        <f t="shared" si="34"/>
        <v>#DIV/0!</v>
      </c>
      <c r="H196" s="267" t="e">
        <f t="shared" si="34"/>
        <v>#DIV/0!</v>
      </c>
      <c r="I196" s="267" t="e">
        <f t="shared" si="34"/>
        <v>#DIV/0!</v>
      </c>
      <c r="J196" s="267" t="e">
        <f t="shared" si="34"/>
        <v>#DIV/0!</v>
      </c>
      <c r="K196" s="267" t="e">
        <f t="shared" si="34"/>
        <v>#DIV/0!</v>
      </c>
      <c r="L196" s="267" t="e">
        <f t="shared" si="34"/>
        <v>#DIV/0!</v>
      </c>
      <c r="M196" s="267" t="e">
        <f>M193</f>
        <v>#DIV/0!</v>
      </c>
      <c r="N196" s="335" t="e">
        <f>L196+M196</f>
        <v>#DIV/0!</v>
      </c>
    </row>
    <row r="197" spans="1:14" ht="20.149999999999999" customHeight="1" x14ac:dyDescent="0.25">
      <c r="A197" s="1136" t="s">
        <v>280</v>
      </c>
      <c r="B197" s="1137"/>
      <c r="C197" s="64"/>
      <c r="D197" s="340" t="e">
        <f>D196/D71</f>
        <v>#DIV/0!</v>
      </c>
      <c r="E197" s="340" t="e">
        <f t="shared" ref="E197:M197" si="35">E196/E71</f>
        <v>#DIV/0!</v>
      </c>
      <c r="F197" s="340" t="e">
        <f t="shared" si="35"/>
        <v>#DIV/0!</v>
      </c>
      <c r="G197" s="340" t="e">
        <f t="shared" si="35"/>
        <v>#DIV/0!</v>
      </c>
      <c r="H197" s="340" t="e">
        <f t="shared" si="35"/>
        <v>#DIV/0!</v>
      </c>
      <c r="I197" s="340" t="e">
        <f t="shared" si="35"/>
        <v>#DIV/0!</v>
      </c>
      <c r="J197" s="340" t="e">
        <f t="shared" si="35"/>
        <v>#DIV/0!</v>
      </c>
      <c r="K197" s="340" t="e">
        <f t="shared" si="35"/>
        <v>#DIV/0!</v>
      </c>
      <c r="L197" s="340" t="e">
        <f t="shared" si="35"/>
        <v>#DIV/0!</v>
      </c>
      <c r="M197" s="340" t="e">
        <f t="shared" si="35"/>
        <v>#DIV/0!</v>
      </c>
      <c r="N197" s="340" t="e">
        <f>N196/(L71+M71)</f>
        <v>#DIV/0!</v>
      </c>
    </row>
    <row r="198" spans="1:14" ht="20.149999999999999" customHeight="1" x14ac:dyDescent="0.25">
      <c r="A198" s="1142" t="s">
        <v>1017</v>
      </c>
      <c r="B198" s="1143"/>
      <c r="C198" s="62"/>
      <c r="D198" s="61"/>
      <c r="E198" s="58"/>
      <c r="F198" s="58"/>
      <c r="G198" s="58"/>
      <c r="H198" s="58"/>
      <c r="I198" s="253" t="e">
        <f>I196/D15</f>
        <v>#DIV/0!</v>
      </c>
      <c r="J198" s="253" t="e">
        <f>J196/E15</f>
        <v>#DIV/0!</v>
      </c>
      <c r="K198" s="253" t="e">
        <f>K196/F15</f>
        <v>#DIV/0!</v>
      </c>
      <c r="L198" s="253" t="e">
        <f>L196/G15</f>
        <v>#DIV/0!</v>
      </c>
      <c r="M198" s="253" t="e">
        <f>M196/H15</f>
        <v>#DIV/0!</v>
      </c>
      <c r="N198" s="253" t="e">
        <f>N196/(G15+H15)</f>
        <v>#DIV/0!</v>
      </c>
    </row>
    <row r="199" spans="1:14" x14ac:dyDescent="0.25">
      <c r="A199" s="101"/>
      <c r="B199" s="101"/>
      <c r="C199" s="67"/>
      <c r="D199" s="67"/>
      <c r="E199" s="67"/>
      <c r="F199" s="67"/>
      <c r="G199" s="67"/>
      <c r="H199" s="67"/>
      <c r="I199" s="67"/>
      <c r="J199" s="67"/>
      <c r="K199" s="67"/>
      <c r="L199" s="67"/>
      <c r="M199" s="67"/>
      <c r="N199" s="67"/>
    </row>
    <row r="200" spans="1:14" x14ac:dyDescent="0.25">
      <c r="A200" s="99" t="s">
        <v>281</v>
      </c>
      <c r="B200" s="99"/>
      <c r="C200" s="67"/>
      <c r="D200" s="67"/>
      <c r="E200" s="67"/>
      <c r="F200" s="67"/>
      <c r="G200" s="67"/>
      <c r="H200" s="67"/>
      <c r="I200" s="67"/>
      <c r="J200" s="67"/>
      <c r="K200" s="67"/>
      <c r="L200" s="67"/>
      <c r="M200" s="67"/>
      <c r="N200" s="67"/>
    </row>
    <row r="201" spans="1:14" x14ac:dyDescent="0.25">
      <c r="A201" s="99" t="s">
        <v>282</v>
      </c>
      <c r="B201" s="99"/>
      <c r="C201" s="67"/>
      <c r="D201" s="67"/>
      <c r="E201" s="67"/>
      <c r="F201" s="67"/>
      <c r="G201" s="67"/>
      <c r="H201" s="67"/>
      <c r="I201" s="67"/>
      <c r="J201" s="67"/>
      <c r="K201" s="67"/>
      <c r="L201" s="67"/>
      <c r="M201" s="67"/>
      <c r="N201" s="67"/>
    </row>
    <row r="202" spans="1:14" x14ac:dyDescent="0.25">
      <c r="A202" s="99" t="s">
        <v>283</v>
      </c>
      <c r="B202" s="99"/>
      <c r="C202" s="67"/>
      <c r="D202" s="67"/>
      <c r="E202" s="67"/>
      <c r="F202" s="67"/>
      <c r="G202" s="67"/>
      <c r="H202" s="67"/>
      <c r="I202" s="67"/>
      <c r="J202" s="67"/>
      <c r="K202" s="67"/>
      <c r="L202" s="67"/>
      <c r="M202" s="67"/>
      <c r="N202" s="67"/>
    </row>
    <row r="203" spans="1:14" x14ac:dyDescent="0.25">
      <c r="A203" s="99" t="s">
        <v>284</v>
      </c>
      <c r="B203" s="99"/>
      <c r="C203" s="67"/>
      <c r="D203" s="67"/>
      <c r="E203" s="67"/>
      <c r="F203" s="67"/>
      <c r="G203" s="67"/>
      <c r="H203" s="67"/>
      <c r="I203" s="67"/>
      <c r="J203" s="67"/>
      <c r="K203" s="67"/>
      <c r="L203" s="67"/>
      <c r="M203" s="67"/>
      <c r="N203" s="67"/>
    </row>
    <row r="204" spans="1:14" x14ac:dyDescent="0.25">
      <c r="A204" s="124" t="s">
        <v>285</v>
      </c>
      <c r="B204" s="124"/>
      <c r="C204" s="67"/>
      <c r="D204" s="67"/>
      <c r="E204" s="67"/>
      <c r="F204" s="67"/>
      <c r="G204" s="67"/>
      <c r="H204" s="67"/>
      <c r="I204" s="67"/>
      <c r="J204" s="67"/>
      <c r="K204" s="67"/>
      <c r="L204" s="67"/>
      <c r="M204" s="67"/>
      <c r="N204" s="67"/>
    </row>
    <row r="205" spans="1:14" x14ac:dyDescent="0.25">
      <c r="A205" s="99" t="s">
        <v>460</v>
      </c>
      <c r="B205" s="99"/>
      <c r="C205" s="67"/>
      <c r="D205" s="67"/>
      <c r="E205" s="67"/>
      <c r="F205" s="67"/>
      <c r="G205" s="67"/>
      <c r="H205" s="67"/>
      <c r="I205" s="67"/>
      <c r="J205" s="67"/>
      <c r="K205" s="67"/>
      <c r="L205" s="67"/>
      <c r="M205" s="67"/>
      <c r="N205" s="67"/>
    </row>
    <row r="220" spans="1:12" ht="37.5" customHeight="1" x14ac:dyDescent="0.25">
      <c r="A220" s="1290" t="s">
        <v>326</v>
      </c>
      <c r="B220" s="1291"/>
      <c r="C220" s="1291"/>
      <c r="D220" s="1291"/>
      <c r="E220" s="1291"/>
      <c r="F220" s="1291"/>
      <c r="G220" s="1291"/>
      <c r="H220" s="1291"/>
      <c r="I220" s="1291"/>
      <c r="J220" s="1291"/>
      <c r="K220" s="1291"/>
      <c r="L220" s="1291"/>
    </row>
    <row r="221" spans="1:12" x14ac:dyDescent="0.25">
      <c r="A221" s="112"/>
      <c r="B221" s="83"/>
      <c r="C221" s="83"/>
      <c r="D221" s="83"/>
      <c r="E221" s="83"/>
      <c r="F221" s="83"/>
      <c r="G221" s="83"/>
      <c r="H221" s="83"/>
      <c r="I221" s="83"/>
      <c r="J221" s="67" t="s">
        <v>213</v>
      </c>
      <c r="K221" s="67"/>
      <c r="L221" s="67"/>
    </row>
    <row r="222" spans="1:12" x14ac:dyDescent="0.25">
      <c r="A222" s="24"/>
      <c r="B222" s="24"/>
      <c r="C222" s="17">
        <f t="shared" ref="C222:J222" si="36">D222-1</f>
        <v>-9</v>
      </c>
      <c r="D222" s="17">
        <f t="shared" si="36"/>
        <v>-8</v>
      </c>
      <c r="E222" s="17">
        <f t="shared" si="36"/>
        <v>-7</v>
      </c>
      <c r="F222" s="17">
        <f t="shared" si="36"/>
        <v>-6</v>
      </c>
      <c r="G222" s="17">
        <f t="shared" si="36"/>
        <v>-5</v>
      </c>
      <c r="H222" s="17">
        <f t="shared" si="36"/>
        <v>-4</v>
      </c>
      <c r="I222" s="17">
        <f t="shared" si="36"/>
        <v>-3</v>
      </c>
      <c r="J222" s="17">
        <f t="shared" si="36"/>
        <v>-2</v>
      </c>
      <c r="K222" s="17">
        <f>L222-1</f>
        <v>-1</v>
      </c>
      <c r="L222" s="17">
        <f>B2</f>
        <v>0</v>
      </c>
    </row>
    <row r="223" spans="1:12" x14ac:dyDescent="0.25">
      <c r="A223" s="1124">
        <f>A227-1</f>
        <v>-9</v>
      </c>
      <c r="B223" s="132" t="s">
        <v>1023</v>
      </c>
      <c r="C223" s="259" t="s">
        <v>642</v>
      </c>
      <c r="D223" s="262">
        <f>C224</f>
        <v>0</v>
      </c>
      <c r="E223" s="262">
        <f>D223+D224</f>
        <v>0</v>
      </c>
      <c r="F223" s="262">
        <f t="shared" ref="F223:L223" si="37">E223+E224</f>
        <v>0</v>
      </c>
      <c r="G223" s="262">
        <f t="shared" si="37"/>
        <v>0</v>
      </c>
      <c r="H223" s="262">
        <f t="shared" si="37"/>
        <v>0</v>
      </c>
      <c r="I223" s="262">
        <f t="shared" si="37"/>
        <v>0</v>
      </c>
      <c r="J223" s="262">
        <f t="shared" si="37"/>
        <v>0</v>
      </c>
      <c r="K223" s="262">
        <f t="shared" si="37"/>
        <v>0</v>
      </c>
      <c r="L223" s="262">
        <f t="shared" si="37"/>
        <v>0</v>
      </c>
    </row>
    <row r="224" spans="1:12" x14ac:dyDescent="0.25">
      <c r="A224" s="1124"/>
      <c r="B224" s="38" t="s">
        <v>1024</v>
      </c>
      <c r="C224" s="257"/>
      <c r="D224" s="257"/>
      <c r="E224" s="257"/>
      <c r="F224" s="257"/>
      <c r="G224" s="257"/>
      <c r="H224" s="257"/>
      <c r="I224" s="257"/>
      <c r="J224" s="257"/>
      <c r="K224" s="257"/>
      <c r="L224" s="702">
        <f>D148</f>
        <v>0</v>
      </c>
    </row>
    <row r="225" spans="1:12" x14ac:dyDescent="0.25">
      <c r="A225" s="1124"/>
      <c r="B225" s="38" t="s">
        <v>1025</v>
      </c>
      <c r="C225" s="257"/>
      <c r="D225" s="257"/>
      <c r="E225" s="257"/>
      <c r="F225" s="257"/>
      <c r="G225" s="257"/>
      <c r="H225" s="257"/>
      <c r="I225" s="257"/>
      <c r="J225" s="257"/>
      <c r="K225" s="257"/>
      <c r="L225" s="702">
        <f>B283</f>
        <v>0</v>
      </c>
    </row>
    <row r="226" spans="1:12" x14ac:dyDescent="0.25">
      <c r="A226" s="1124"/>
      <c r="B226" s="131" t="s">
        <v>407</v>
      </c>
      <c r="C226" s="265">
        <f>C224+C225</f>
        <v>0</v>
      </c>
      <c r="D226" s="265">
        <f>D223+D224+D225</f>
        <v>0</v>
      </c>
      <c r="E226" s="265">
        <f>E223+E224+E225</f>
        <v>0</v>
      </c>
      <c r="F226" s="265">
        <f t="shared" ref="F226:L226" si="38">F223+F224+F225</f>
        <v>0</v>
      </c>
      <c r="G226" s="265">
        <f t="shared" si="38"/>
        <v>0</v>
      </c>
      <c r="H226" s="265">
        <f t="shared" si="38"/>
        <v>0</v>
      </c>
      <c r="I226" s="265">
        <f t="shared" si="38"/>
        <v>0</v>
      </c>
      <c r="J226" s="265">
        <f t="shared" si="38"/>
        <v>0</v>
      </c>
      <c r="K226" s="265">
        <f t="shared" si="38"/>
        <v>0</v>
      </c>
      <c r="L226" s="265">
        <f t="shared" si="38"/>
        <v>0</v>
      </c>
    </row>
    <row r="227" spans="1:12" x14ac:dyDescent="0.25">
      <c r="A227" s="1124">
        <f>A231-1</f>
        <v>-8</v>
      </c>
      <c r="B227" s="132" t="s">
        <v>1023</v>
      </c>
      <c r="C227" s="257"/>
      <c r="D227" s="259" t="s">
        <v>642</v>
      </c>
      <c r="E227" s="262">
        <f>D228</f>
        <v>0</v>
      </c>
      <c r="F227" s="262">
        <f t="shared" ref="F227:L227" si="39">E227+E228</f>
        <v>0</v>
      </c>
      <c r="G227" s="262">
        <f t="shared" si="39"/>
        <v>0</v>
      </c>
      <c r="H227" s="262">
        <f t="shared" si="39"/>
        <v>0</v>
      </c>
      <c r="I227" s="262">
        <f t="shared" si="39"/>
        <v>0</v>
      </c>
      <c r="J227" s="262">
        <f t="shared" si="39"/>
        <v>0</v>
      </c>
      <c r="K227" s="262">
        <f t="shared" si="39"/>
        <v>0</v>
      </c>
      <c r="L227" s="262">
        <f t="shared" si="39"/>
        <v>0</v>
      </c>
    </row>
    <row r="228" spans="1:12" x14ac:dyDescent="0.25">
      <c r="A228" s="1124"/>
      <c r="B228" s="38" t="s">
        <v>1024</v>
      </c>
      <c r="C228" s="257"/>
      <c r="D228" s="257"/>
      <c r="E228" s="257"/>
      <c r="F228" s="257"/>
      <c r="G228" s="257"/>
      <c r="H228" s="257"/>
      <c r="I228" s="257"/>
      <c r="J228" s="257"/>
      <c r="K228" s="257"/>
      <c r="L228" s="702">
        <f>E148</f>
        <v>0</v>
      </c>
    </row>
    <row r="229" spans="1:12" x14ac:dyDescent="0.25">
      <c r="A229" s="1124"/>
      <c r="B229" s="38" t="s">
        <v>1025</v>
      </c>
      <c r="C229" s="257"/>
      <c r="D229" s="257"/>
      <c r="E229" s="257"/>
      <c r="F229" s="257"/>
      <c r="G229" s="257"/>
      <c r="H229" s="257"/>
      <c r="I229" s="257"/>
      <c r="J229" s="257"/>
      <c r="K229" s="257"/>
      <c r="L229" s="702">
        <f>B282</f>
        <v>0</v>
      </c>
    </row>
    <row r="230" spans="1:12" x14ac:dyDescent="0.25">
      <c r="A230" s="1124"/>
      <c r="B230" s="131" t="s">
        <v>407</v>
      </c>
      <c r="C230" s="257"/>
      <c r="D230" s="265">
        <f>D228+D229</f>
        <v>0</v>
      </c>
      <c r="E230" s="265">
        <f>E227+E228+E229</f>
        <v>0</v>
      </c>
      <c r="F230" s="265">
        <f t="shared" ref="F230:L230" si="40">F227+F228+F229</f>
        <v>0</v>
      </c>
      <c r="G230" s="265">
        <f t="shared" si="40"/>
        <v>0</v>
      </c>
      <c r="H230" s="265">
        <f t="shared" si="40"/>
        <v>0</v>
      </c>
      <c r="I230" s="265">
        <f t="shared" si="40"/>
        <v>0</v>
      </c>
      <c r="J230" s="265">
        <f t="shared" si="40"/>
        <v>0</v>
      </c>
      <c r="K230" s="265">
        <f t="shared" si="40"/>
        <v>0</v>
      </c>
      <c r="L230" s="265">
        <f t="shared" si="40"/>
        <v>0</v>
      </c>
    </row>
    <row r="231" spans="1:12" x14ac:dyDescent="0.25">
      <c r="A231" s="1124">
        <f>A235-1</f>
        <v>-7</v>
      </c>
      <c r="B231" s="132" t="s">
        <v>1023</v>
      </c>
      <c r="C231" s="290"/>
      <c r="D231" s="258"/>
      <c r="E231" s="259" t="s">
        <v>642</v>
      </c>
      <c r="F231" s="262">
        <f>E232</f>
        <v>0</v>
      </c>
      <c r="G231" s="262">
        <f t="shared" ref="G231:L231" si="41">F231+F232</f>
        <v>0</v>
      </c>
      <c r="H231" s="262">
        <f t="shared" si="41"/>
        <v>0</v>
      </c>
      <c r="I231" s="262">
        <f t="shared" si="41"/>
        <v>0</v>
      </c>
      <c r="J231" s="262">
        <f t="shared" si="41"/>
        <v>0</v>
      </c>
      <c r="K231" s="262">
        <f t="shared" si="41"/>
        <v>0</v>
      </c>
      <c r="L231" s="262">
        <f t="shared" si="41"/>
        <v>0</v>
      </c>
    </row>
    <row r="232" spans="1:12" x14ac:dyDescent="0.25">
      <c r="A232" s="1124"/>
      <c r="B232" s="38" t="s">
        <v>1024</v>
      </c>
      <c r="C232" s="290"/>
      <c r="D232" s="258"/>
      <c r="E232" s="257"/>
      <c r="F232" s="257"/>
      <c r="G232" s="257"/>
      <c r="H232" s="257"/>
      <c r="I232" s="257"/>
      <c r="J232" s="257"/>
      <c r="K232" s="257"/>
      <c r="L232" s="702">
        <f>F148</f>
        <v>0</v>
      </c>
    </row>
    <row r="233" spans="1:12" x14ac:dyDescent="0.25">
      <c r="A233" s="1124"/>
      <c r="B233" s="38" t="s">
        <v>1025</v>
      </c>
      <c r="C233" s="290"/>
      <c r="D233" s="258"/>
      <c r="E233" s="257"/>
      <c r="F233" s="257"/>
      <c r="G233" s="257"/>
      <c r="H233" s="257"/>
      <c r="I233" s="257"/>
      <c r="J233" s="257"/>
      <c r="K233" s="257"/>
      <c r="L233" s="702">
        <f>B281</f>
        <v>0</v>
      </c>
    </row>
    <row r="234" spans="1:12" x14ac:dyDescent="0.25">
      <c r="A234" s="1124"/>
      <c r="B234" s="131" t="s">
        <v>407</v>
      </c>
      <c r="C234" s="290"/>
      <c r="D234" s="258"/>
      <c r="E234" s="265">
        <f>E232+E233</f>
        <v>0</v>
      </c>
      <c r="F234" s="265">
        <f>F231+F232+F233</f>
        <v>0</v>
      </c>
      <c r="G234" s="265">
        <f t="shared" ref="G234:L234" si="42">G231+G232+G233</f>
        <v>0</v>
      </c>
      <c r="H234" s="265">
        <f t="shared" si="42"/>
        <v>0</v>
      </c>
      <c r="I234" s="265">
        <f t="shared" si="42"/>
        <v>0</v>
      </c>
      <c r="J234" s="265">
        <f t="shared" si="42"/>
        <v>0</v>
      </c>
      <c r="K234" s="265">
        <f t="shared" si="42"/>
        <v>0</v>
      </c>
      <c r="L234" s="265">
        <f t="shared" si="42"/>
        <v>0</v>
      </c>
    </row>
    <row r="235" spans="1:12" x14ac:dyDescent="0.25">
      <c r="A235" s="1124">
        <f>A239-1</f>
        <v>-6</v>
      </c>
      <c r="B235" s="132" t="s">
        <v>1023</v>
      </c>
      <c r="C235" s="290"/>
      <c r="D235" s="258"/>
      <c r="E235" s="258"/>
      <c r="F235" s="259" t="s">
        <v>642</v>
      </c>
      <c r="G235" s="262">
        <f>F236</f>
        <v>0</v>
      </c>
      <c r="H235" s="262">
        <f>G235+G236</f>
        <v>0</v>
      </c>
      <c r="I235" s="262">
        <f>H235+H236</f>
        <v>0</v>
      </c>
      <c r="J235" s="262">
        <f>I235+I236</f>
        <v>0</v>
      </c>
      <c r="K235" s="262">
        <f>J235+J236</f>
        <v>0</v>
      </c>
      <c r="L235" s="262">
        <f>K235+K236</f>
        <v>0</v>
      </c>
    </row>
    <row r="236" spans="1:12" x14ac:dyDescent="0.25">
      <c r="A236" s="1124"/>
      <c r="B236" s="38" t="s">
        <v>1024</v>
      </c>
      <c r="C236" s="290"/>
      <c r="D236" s="258"/>
      <c r="E236" s="258"/>
      <c r="F236" s="257"/>
      <c r="G236" s="257"/>
      <c r="H236" s="257"/>
      <c r="I236" s="257"/>
      <c r="J236" s="257"/>
      <c r="K236" s="257"/>
      <c r="L236" s="702">
        <f>G148</f>
        <v>0</v>
      </c>
    </row>
    <row r="237" spans="1:12" x14ac:dyDescent="0.25">
      <c r="A237" s="1124"/>
      <c r="B237" s="38" t="s">
        <v>1025</v>
      </c>
      <c r="C237" s="290"/>
      <c r="D237" s="258"/>
      <c r="E237" s="258"/>
      <c r="F237" s="257"/>
      <c r="G237" s="257"/>
      <c r="H237" s="257"/>
      <c r="I237" s="257"/>
      <c r="J237" s="257"/>
      <c r="K237" s="257"/>
      <c r="L237" s="702">
        <f>B280</f>
        <v>0</v>
      </c>
    </row>
    <row r="238" spans="1:12" x14ac:dyDescent="0.25">
      <c r="A238" s="1124"/>
      <c r="B238" s="131" t="s">
        <v>407</v>
      </c>
      <c r="C238" s="290"/>
      <c r="D238" s="258"/>
      <c r="E238" s="258"/>
      <c r="F238" s="265">
        <f>F236+F237</f>
        <v>0</v>
      </c>
      <c r="G238" s="265">
        <f t="shared" ref="G238:L238" si="43">G235+G236+G237</f>
        <v>0</v>
      </c>
      <c r="H238" s="265">
        <f t="shared" si="43"/>
        <v>0</v>
      </c>
      <c r="I238" s="265">
        <f t="shared" si="43"/>
        <v>0</v>
      </c>
      <c r="J238" s="265">
        <f t="shared" si="43"/>
        <v>0</v>
      </c>
      <c r="K238" s="265">
        <f t="shared" si="43"/>
        <v>0</v>
      </c>
      <c r="L238" s="265">
        <f t="shared" si="43"/>
        <v>0</v>
      </c>
    </row>
    <row r="239" spans="1:12" x14ac:dyDescent="0.25">
      <c r="A239" s="1124">
        <f>A243-1</f>
        <v>-5</v>
      </c>
      <c r="B239" s="132" t="s">
        <v>1023</v>
      </c>
      <c r="C239" s="290"/>
      <c r="D239" s="258"/>
      <c r="E239" s="258"/>
      <c r="F239" s="258"/>
      <c r="G239" s="259" t="s">
        <v>642</v>
      </c>
      <c r="H239" s="262">
        <f>G240</f>
        <v>0</v>
      </c>
      <c r="I239" s="262">
        <f>H239+H240</f>
        <v>0</v>
      </c>
      <c r="J239" s="262">
        <f>I239+I240</f>
        <v>0</v>
      </c>
      <c r="K239" s="262">
        <f>J239+J240</f>
        <v>0</v>
      </c>
      <c r="L239" s="262">
        <f>K239+K240</f>
        <v>0</v>
      </c>
    </row>
    <row r="240" spans="1:12" x14ac:dyDescent="0.25">
      <c r="A240" s="1124"/>
      <c r="B240" s="38" t="s">
        <v>1024</v>
      </c>
      <c r="C240" s="290"/>
      <c r="D240" s="258"/>
      <c r="E240" s="258"/>
      <c r="F240" s="258"/>
      <c r="G240" s="257"/>
      <c r="H240" s="257"/>
      <c r="I240" s="257"/>
      <c r="J240" s="257"/>
      <c r="K240" s="257"/>
      <c r="L240" s="702">
        <f>H148</f>
        <v>0</v>
      </c>
    </row>
    <row r="241" spans="1:12" x14ac:dyDescent="0.25">
      <c r="A241" s="1124"/>
      <c r="B241" s="38" t="s">
        <v>1025</v>
      </c>
      <c r="C241" s="290"/>
      <c r="D241" s="258"/>
      <c r="E241" s="258"/>
      <c r="F241" s="258"/>
      <c r="G241" s="257"/>
      <c r="H241" s="257"/>
      <c r="I241" s="257"/>
      <c r="J241" s="257"/>
      <c r="K241" s="257"/>
      <c r="L241" s="702">
        <f>B279</f>
        <v>0</v>
      </c>
    </row>
    <row r="242" spans="1:12" x14ac:dyDescent="0.25">
      <c r="A242" s="1124"/>
      <c r="B242" s="131" t="s">
        <v>407</v>
      </c>
      <c r="C242" s="290"/>
      <c r="D242" s="258"/>
      <c r="E242" s="258"/>
      <c r="F242" s="258"/>
      <c r="G242" s="265">
        <f>G240+G241</f>
        <v>0</v>
      </c>
      <c r="H242" s="265">
        <f>H239+H240+H241</f>
        <v>0</v>
      </c>
      <c r="I242" s="265">
        <f>I239+I240+I241</f>
        <v>0</v>
      </c>
      <c r="J242" s="265">
        <f>J239+J240+J241</f>
        <v>0</v>
      </c>
      <c r="K242" s="265">
        <f>K239+K240+K241</f>
        <v>0</v>
      </c>
      <c r="L242" s="265">
        <f>L239+L240+L241</f>
        <v>0</v>
      </c>
    </row>
    <row r="243" spans="1:12" x14ac:dyDescent="0.25">
      <c r="A243" s="1124">
        <f>A247-1</f>
        <v>-4</v>
      </c>
      <c r="B243" s="132" t="s">
        <v>1023</v>
      </c>
      <c r="C243" s="290"/>
      <c r="D243" s="258"/>
      <c r="E243" s="258"/>
      <c r="F243" s="258"/>
      <c r="G243" s="258"/>
      <c r="H243" s="259" t="s">
        <v>642</v>
      </c>
      <c r="I243" s="262">
        <f>H244</f>
        <v>0</v>
      </c>
      <c r="J243" s="262">
        <f>I243+I244</f>
        <v>0</v>
      </c>
      <c r="K243" s="262">
        <f>J243+J244</f>
        <v>0</v>
      </c>
      <c r="L243" s="262">
        <f>K243+K244</f>
        <v>0</v>
      </c>
    </row>
    <row r="244" spans="1:12" x14ac:dyDescent="0.25">
      <c r="A244" s="1124"/>
      <c r="B244" s="38" t="s">
        <v>1024</v>
      </c>
      <c r="C244" s="290"/>
      <c r="D244" s="258"/>
      <c r="E244" s="258"/>
      <c r="F244" s="258"/>
      <c r="G244" s="258"/>
      <c r="H244" s="257"/>
      <c r="I244" s="257"/>
      <c r="J244" s="257"/>
      <c r="K244" s="257"/>
      <c r="L244" s="702">
        <f>I148</f>
        <v>0</v>
      </c>
    </row>
    <row r="245" spans="1:12" x14ac:dyDescent="0.25">
      <c r="A245" s="1124"/>
      <c r="B245" s="38" t="s">
        <v>1025</v>
      </c>
      <c r="C245" s="290"/>
      <c r="D245" s="258"/>
      <c r="E245" s="258"/>
      <c r="F245" s="258"/>
      <c r="G245" s="258"/>
      <c r="H245" s="257"/>
      <c r="I245" s="257"/>
      <c r="J245" s="257"/>
      <c r="K245" s="257"/>
      <c r="L245" s="702">
        <f>B278</f>
        <v>0</v>
      </c>
    </row>
    <row r="246" spans="1:12" x14ac:dyDescent="0.25">
      <c r="A246" s="1124"/>
      <c r="B246" s="131" t="s">
        <v>407</v>
      </c>
      <c r="C246" s="290"/>
      <c r="D246" s="258"/>
      <c r="E246" s="258"/>
      <c r="F246" s="258"/>
      <c r="G246" s="258"/>
      <c r="H246" s="265">
        <f>H244+H245</f>
        <v>0</v>
      </c>
      <c r="I246" s="265">
        <f>I243+I244+I245</f>
        <v>0</v>
      </c>
      <c r="J246" s="265">
        <f>J243+J244+J245</f>
        <v>0</v>
      </c>
      <c r="K246" s="265">
        <f>K243+K244+K245</f>
        <v>0</v>
      </c>
      <c r="L246" s="265">
        <f>L243+L244+L245</f>
        <v>0</v>
      </c>
    </row>
    <row r="247" spans="1:12" x14ac:dyDescent="0.25">
      <c r="A247" s="1124">
        <f>A251-1</f>
        <v>-3</v>
      </c>
      <c r="B247" s="132" t="s">
        <v>1023</v>
      </c>
      <c r="C247" s="290"/>
      <c r="D247" s="258"/>
      <c r="E247" s="258"/>
      <c r="F247" s="258"/>
      <c r="G247" s="258"/>
      <c r="H247" s="258"/>
      <c r="I247" s="259" t="s">
        <v>642</v>
      </c>
      <c r="J247" s="262">
        <f>I248</f>
        <v>0</v>
      </c>
      <c r="K247" s="262">
        <f>J247+J248</f>
        <v>0</v>
      </c>
      <c r="L247" s="262">
        <f>K247+K248</f>
        <v>0</v>
      </c>
    </row>
    <row r="248" spans="1:12" x14ac:dyDescent="0.25">
      <c r="A248" s="1124"/>
      <c r="B248" s="38" t="s">
        <v>1024</v>
      </c>
      <c r="C248" s="290"/>
      <c r="D248" s="258"/>
      <c r="E248" s="258"/>
      <c r="F248" s="258"/>
      <c r="G248" s="258"/>
      <c r="H248" s="258"/>
      <c r="I248" s="257"/>
      <c r="J248" s="257"/>
      <c r="K248" s="257"/>
      <c r="L248" s="702">
        <f>J148</f>
        <v>0</v>
      </c>
    </row>
    <row r="249" spans="1:12" x14ac:dyDescent="0.25">
      <c r="A249" s="1124"/>
      <c r="B249" s="38" t="s">
        <v>1025</v>
      </c>
      <c r="C249" s="290"/>
      <c r="D249" s="258"/>
      <c r="E249" s="258"/>
      <c r="F249" s="258"/>
      <c r="G249" s="258"/>
      <c r="H249" s="258"/>
      <c r="I249" s="257"/>
      <c r="J249" s="257"/>
      <c r="K249" s="257"/>
      <c r="L249" s="702">
        <f>B277</f>
        <v>0</v>
      </c>
    </row>
    <row r="250" spans="1:12" x14ac:dyDescent="0.25">
      <c r="A250" s="1124"/>
      <c r="B250" s="131" t="s">
        <v>407</v>
      </c>
      <c r="C250" s="290"/>
      <c r="D250" s="258"/>
      <c r="E250" s="258"/>
      <c r="F250" s="258"/>
      <c r="G250" s="258"/>
      <c r="H250" s="258"/>
      <c r="I250" s="265">
        <f>I248+I249</f>
        <v>0</v>
      </c>
      <c r="J250" s="265">
        <f>J247+J248+J249</f>
        <v>0</v>
      </c>
      <c r="K250" s="265">
        <f>K247+K248+K249</f>
        <v>0</v>
      </c>
      <c r="L250" s="265">
        <f>L247+L248+L249</f>
        <v>0</v>
      </c>
    </row>
    <row r="251" spans="1:12" x14ac:dyDescent="0.25">
      <c r="A251" s="1124">
        <f>A255-1</f>
        <v>-2</v>
      </c>
      <c r="B251" s="132" t="s">
        <v>1023</v>
      </c>
      <c r="C251" s="290"/>
      <c r="D251" s="258"/>
      <c r="E251" s="258"/>
      <c r="F251" s="258"/>
      <c r="G251" s="258"/>
      <c r="H251" s="258"/>
      <c r="I251" s="258"/>
      <c r="J251" s="259" t="s">
        <v>642</v>
      </c>
      <c r="K251" s="262">
        <f>J252</f>
        <v>0</v>
      </c>
      <c r="L251" s="262">
        <f>K251+K252</f>
        <v>0</v>
      </c>
    </row>
    <row r="252" spans="1:12" x14ac:dyDescent="0.25">
      <c r="A252" s="1124"/>
      <c r="B252" s="38" t="s">
        <v>1024</v>
      </c>
      <c r="C252" s="290"/>
      <c r="D252" s="258"/>
      <c r="E252" s="258"/>
      <c r="F252" s="258"/>
      <c r="G252" s="258"/>
      <c r="H252" s="258"/>
      <c r="I252" s="258"/>
      <c r="J252" s="257"/>
      <c r="K252" s="257"/>
      <c r="L252" s="702">
        <f>K148</f>
        <v>0</v>
      </c>
    </row>
    <row r="253" spans="1:12" x14ac:dyDescent="0.25">
      <c r="A253" s="1124"/>
      <c r="B253" s="38" t="s">
        <v>1025</v>
      </c>
      <c r="C253" s="290"/>
      <c r="D253" s="258"/>
      <c r="E253" s="258"/>
      <c r="F253" s="258"/>
      <c r="G253" s="258"/>
      <c r="H253" s="258"/>
      <c r="I253" s="258"/>
      <c r="J253" s="257"/>
      <c r="K253" s="257"/>
      <c r="L253" s="702">
        <f>B276</f>
        <v>0</v>
      </c>
    </row>
    <row r="254" spans="1:12" x14ac:dyDescent="0.25">
      <c r="A254" s="1124"/>
      <c r="B254" s="131" t="s">
        <v>407</v>
      </c>
      <c r="C254" s="290"/>
      <c r="D254" s="258"/>
      <c r="E254" s="258"/>
      <c r="F254" s="258"/>
      <c r="G254" s="258"/>
      <c r="H254" s="258"/>
      <c r="I254" s="258"/>
      <c r="J254" s="265">
        <f>J252+J253</f>
        <v>0</v>
      </c>
      <c r="K254" s="265">
        <f>K251+K252+K253</f>
        <v>0</v>
      </c>
      <c r="L254" s="265">
        <f>L251+L252+L253</f>
        <v>0</v>
      </c>
    </row>
    <row r="255" spans="1:12" x14ac:dyDescent="0.25">
      <c r="A255" s="1124">
        <f>A259-1</f>
        <v>-1</v>
      </c>
      <c r="B255" s="132" t="s">
        <v>1023</v>
      </c>
      <c r="C255" s="290"/>
      <c r="D255" s="258"/>
      <c r="E255" s="258"/>
      <c r="F255" s="258"/>
      <c r="G255" s="258"/>
      <c r="H255" s="258"/>
      <c r="I255" s="258"/>
      <c r="J255" s="258"/>
      <c r="K255" s="259" t="s">
        <v>642</v>
      </c>
      <c r="L255" s="262">
        <f>K256</f>
        <v>0</v>
      </c>
    </row>
    <row r="256" spans="1:12" x14ac:dyDescent="0.25">
      <c r="A256" s="1124"/>
      <c r="B256" s="38" t="s">
        <v>1024</v>
      </c>
      <c r="C256" s="290"/>
      <c r="D256" s="258"/>
      <c r="E256" s="258"/>
      <c r="F256" s="258"/>
      <c r="G256" s="258"/>
      <c r="H256" s="258"/>
      <c r="I256" s="258"/>
      <c r="J256" s="258"/>
      <c r="K256" s="257"/>
      <c r="L256" s="702">
        <f>L148</f>
        <v>0</v>
      </c>
    </row>
    <row r="257" spans="1:15" x14ac:dyDescent="0.25">
      <c r="A257" s="1124"/>
      <c r="B257" s="38" t="s">
        <v>1025</v>
      </c>
      <c r="C257" s="290"/>
      <c r="D257" s="258"/>
      <c r="E257" s="258"/>
      <c r="F257" s="258"/>
      <c r="G257" s="258"/>
      <c r="H257" s="258"/>
      <c r="I257" s="258"/>
      <c r="J257" s="258"/>
      <c r="K257" s="257"/>
      <c r="L257" s="702">
        <f>B275</f>
        <v>0</v>
      </c>
    </row>
    <row r="258" spans="1:15" x14ac:dyDescent="0.25">
      <c r="A258" s="1124"/>
      <c r="B258" s="131" t="s">
        <v>407</v>
      </c>
      <c r="C258" s="290"/>
      <c r="D258" s="258"/>
      <c r="E258" s="258"/>
      <c r="F258" s="258"/>
      <c r="G258" s="258"/>
      <c r="H258" s="258"/>
      <c r="I258" s="258"/>
      <c r="J258" s="258"/>
      <c r="K258" s="265">
        <f>K256+K257</f>
        <v>0</v>
      </c>
      <c r="L258" s="265">
        <f>L255+L256+L257</f>
        <v>0</v>
      </c>
    </row>
    <row r="259" spans="1:15" x14ac:dyDescent="0.3">
      <c r="A259" s="1124">
        <f>B2</f>
        <v>0</v>
      </c>
      <c r="B259" s="132" t="s">
        <v>1023</v>
      </c>
      <c r="C259" s="324"/>
      <c r="D259" s="325"/>
      <c r="E259" s="325"/>
      <c r="F259" s="325"/>
      <c r="G259" s="325"/>
      <c r="H259" s="325"/>
      <c r="I259" s="325"/>
      <c r="J259" s="325"/>
      <c r="K259" s="258"/>
      <c r="L259" s="259" t="s">
        <v>642</v>
      </c>
    </row>
    <row r="260" spans="1:15" x14ac:dyDescent="0.3">
      <c r="A260" s="1124"/>
      <c r="B260" s="38" t="s">
        <v>1024</v>
      </c>
      <c r="C260" s="324"/>
      <c r="D260" s="325"/>
      <c r="E260" s="325"/>
      <c r="F260" s="325"/>
      <c r="G260" s="325"/>
      <c r="H260" s="325"/>
      <c r="I260" s="325"/>
      <c r="J260" s="325"/>
      <c r="K260" s="258"/>
      <c r="L260" s="702">
        <f>M148</f>
        <v>0</v>
      </c>
    </row>
    <row r="261" spans="1:15" x14ac:dyDescent="0.3">
      <c r="A261" s="1124"/>
      <c r="B261" s="38" t="s">
        <v>1025</v>
      </c>
      <c r="C261" s="324"/>
      <c r="D261" s="325"/>
      <c r="E261" s="325"/>
      <c r="F261" s="325"/>
      <c r="G261" s="325"/>
      <c r="H261" s="325"/>
      <c r="I261" s="325"/>
      <c r="J261" s="325"/>
      <c r="K261" s="258"/>
      <c r="L261" s="702">
        <f>B274</f>
        <v>0</v>
      </c>
    </row>
    <row r="262" spans="1:15" x14ac:dyDescent="0.3">
      <c r="A262" s="1124"/>
      <c r="B262" s="131" t="s">
        <v>407</v>
      </c>
      <c r="C262" s="324"/>
      <c r="D262" s="325"/>
      <c r="E262" s="325"/>
      <c r="F262" s="325"/>
      <c r="G262" s="325"/>
      <c r="H262" s="325"/>
      <c r="I262" s="325"/>
      <c r="J262" s="325"/>
      <c r="K262" s="258"/>
      <c r="L262" s="265">
        <f>L260+L261</f>
        <v>0</v>
      </c>
    </row>
    <row r="263" spans="1:15" x14ac:dyDescent="0.3">
      <c r="A263" s="84"/>
      <c r="B263" s="84"/>
      <c r="C263" s="40"/>
      <c r="D263" s="40"/>
      <c r="E263" s="40"/>
      <c r="F263" s="40"/>
      <c r="G263" s="40"/>
      <c r="H263" s="40"/>
      <c r="I263" s="40"/>
      <c r="J263" s="40"/>
      <c r="K263" s="84"/>
      <c r="L263" s="84"/>
    </row>
    <row r="264" spans="1:15" x14ac:dyDescent="0.3">
      <c r="A264" s="40"/>
      <c r="B264" s="1287" t="s">
        <v>1026</v>
      </c>
      <c r="C264" s="1287"/>
      <c r="D264" s="1287"/>
      <c r="E264" s="1287"/>
      <c r="F264" s="1287"/>
      <c r="G264" s="1287"/>
      <c r="H264" s="1287"/>
      <c r="I264" s="1287"/>
      <c r="J264" s="40"/>
      <c r="K264" s="40"/>
      <c r="L264" s="40"/>
    </row>
    <row r="265" spans="1:15" x14ac:dyDescent="0.3">
      <c r="A265" s="40"/>
      <c r="B265" s="1287" t="s">
        <v>1027</v>
      </c>
      <c r="C265" s="1287"/>
      <c r="D265" s="1287"/>
      <c r="E265" s="1287"/>
      <c r="F265" s="1287"/>
      <c r="G265" s="1287"/>
      <c r="H265" s="1287"/>
      <c r="I265" s="1287"/>
      <c r="J265" s="40"/>
      <c r="K265" s="40"/>
      <c r="L265" s="40"/>
    </row>
    <row r="266" spans="1:15" x14ac:dyDescent="0.3">
      <c r="A266" s="40"/>
      <c r="B266" s="1289" t="s">
        <v>0</v>
      </c>
      <c r="C266" s="1289"/>
      <c r="D266" s="1289"/>
      <c r="E266" s="1289"/>
      <c r="F266" s="1289"/>
      <c r="G266" s="1289"/>
      <c r="H266" s="1289"/>
      <c r="I266" s="1289"/>
      <c r="J266" s="1289"/>
      <c r="K266" s="1289"/>
      <c r="L266" s="1289"/>
    </row>
    <row r="267" spans="1:15" x14ac:dyDescent="0.3">
      <c r="A267" s="40"/>
      <c r="B267" s="1287" t="s">
        <v>1</v>
      </c>
      <c r="C267" s="1287"/>
      <c r="D267" s="1287"/>
      <c r="E267" s="1287"/>
      <c r="F267" s="1287"/>
      <c r="G267" s="1287"/>
      <c r="H267" s="1287"/>
      <c r="I267" s="1287"/>
      <c r="J267" s="40"/>
      <c r="K267" s="40"/>
      <c r="L267" s="40"/>
    </row>
    <row r="270" spans="1:15" x14ac:dyDescent="0.25">
      <c r="A270" s="1162" t="s">
        <v>325</v>
      </c>
      <c r="B270" s="1162"/>
      <c r="C270" s="1162"/>
      <c r="D270" s="1162"/>
      <c r="E270" s="1162"/>
      <c r="F270" s="1162"/>
      <c r="G270" s="1162"/>
      <c r="H270" s="1162"/>
      <c r="I270" s="1162"/>
      <c r="J270" s="1162"/>
      <c r="K270" s="1162"/>
      <c r="L270" s="67"/>
      <c r="M270" s="67"/>
      <c r="N270" s="67"/>
      <c r="O270" s="67"/>
    </row>
    <row r="271" spans="1:15" x14ac:dyDescent="0.25">
      <c r="A271" s="1162" t="s">
        <v>327</v>
      </c>
      <c r="B271" s="1162"/>
      <c r="C271" s="1162"/>
      <c r="D271" s="1162"/>
      <c r="E271" s="1162"/>
      <c r="F271" s="1162"/>
      <c r="G271" s="1162"/>
      <c r="H271" s="1162"/>
      <c r="I271" s="1162"/>
      <c r="J271" s="1162"/>
      <c r="K271" s="1162"/>
      <c r="L271" s="67"/>
      <c r="M271" s="67"/>
      <c r="N271" s="67"/>
      <c r="O271" s="67"/>
    </row>
    <row r="272" spans="1:15" x14ac:dyDescent="0.25">
      <c r="A272" s="67"/>
      <c r="B272" s="67"/>
      <c r="C272" s="67"/>
      <c r="D272" s="67"/>
      <c r="E272" s="67"/>
      <c r="F272" s="67"/>
      <c r="G272" s="67"/>
      <c r="H272" s="67"/>
      <c r="I272" s="67"/>
      <c r="J272" s="67" t="s">
        <v>213</v>
      </c>
      <c r="K272" s="67"/>
      <c r="L272" s="67"/>
      <c r="M272" s="67"/>
      <c r="N272" s="67"/>
      <c r="O272" s="67"/>
    </row>
    <row r="273" spans="1:15" ht="50.25" customHeight="1" x14ac:dyDescent="0.25">
      <c r="A273" s="74" t="s">
        <v>9</v>
      </c>
      <c r="B273" s="86" t="s">
        <v>316</v>
      </c>
      <c r="C273" s="1165" t="s">
        <v>317</v>
      </c>
      <c r="D273" s="1165"/>
      <c r="E273" s="1165" t="s">
        <v>318</v>
      </c>
      <c r="F273" s="1165"/>
      <c r="G273" s="1165" t="s">
        <v>287</v>
      </c>
      <c r="H273" s="1165"/>
      <c r="I273" s="1165" t="s">
        <v>286</v>
      </c>
      <c r="J273" s="1165"/>
      <c r="K273" s="1165" t="s">
        <v>328</v>
      </c>
      <c r="L273" s="1165"/>
    </row>
    <row r="274" spans="1:15" ht="20.149999999999999" customHeight="1" x14ac:dyDescent="0.25">
      <c r="A274" s="481">
        <f>B2</f>
        <v>0</v>
      </c>
      <c r="B274" s="448"/>
      <c r="C274" s="1221" t="e">
        <f>IF(((M151+M152)/(M148+M151+M152))&gt;0.3,M27*H294-M148,B274)</f>
        <v>#DIV/0!</v>
      </c>
      <c r="D274" s="1222"/>
      <c r="E274" s="1221" t="e">
        <f>M148*(1-C298)/C298</f>
        <v>#DIV/0!</v>
      </c>
      <c r="F274" s="1222"/>
      <c r="G274" s="1223"/>
      <c r="H274" s="1224"/>
      <c r="I274" s="1221" t="e">
        <f>(MAX(MAX(E285,C285)-B285,0))*MAX(MAX(E274,C274)-B274,0)/(MAX(MAX(E274,C274)-B274,0)+MAX(MAX(E275,C275)-B275,0)+MAX(MAX(E276,C276)-B276,0)+MAX(MAX(E277,C277)-B277,0)+MAX(MAX(E278,C278)-B278,0)+MAX(MAX(E279,C279)-B279,0)+MAX(MAX(E280,C280)-B280,0)+MAX(MAX(E281,C281)-B281,0)+MAX(MAX(E282,C282)-B282,0)+MAX(MAX(E283,C283)-B283,0))</f>
        <v>#DIV/0!</v>
      </c>
      <c r="J274" s="1222"/>
      <c r="K274" s="1288"/>
      <c r="L274" s="1227"/>
    </row>
    <row r="275" spans="1:15" ht="20.149999999999999" customHeight="1" x14ac:dyDescent="0.25">
      <c r="A275" s="481">
        <f>A274-1</f>
        <v>-1</v>
      </c>
      <c r="B275" s="328"/>
      <c r="C275" s="1204" t="e">
        <f>IF(((L151+L152)/(L148+L151+L152))&gt;0.3,L27*H294-L148,B275)</f>
        <v>#DIV/0!</v>
      </c>
      <c r="D275" s="1205"/>
      <c r="E275" s="1204" t="e">
        <f>L148*(1-D298)/D298</f>
        <v>#DIV/0!</v>
      </c>
      <c r="F275" s="1205"/>
      <c r="G275" s="1213"/>
      <c r="H275" s="1214"/>
      <c r="I275" s="1204" t="e">
        <f>(MAX(MAX(E285,C285)-B285,0))*MAX(MAX(E275,C275)-B275,0)/(MAX(MAX(E274,C274)-B274,0)+MAX(MAX(E275,C275)-B275,0)+MAX(MAX(E276,C276)-B276,0)+MAX(MAX(E277,C277)-B277,0)+MAX(MAX(E278,C278)-B278,0)+MAX(MAX(E279,C279)-B279,0)+MAX(MAX(E280,C280)-B280,0)+MAX(MAX(E281,C281)-B281,0)+MAX(MAX(E282,C282)-B282,0)+MAX(MAX(E283,C283)-B283,0))</f>
        <v>#DIV/0!</v>
      </c>
      <c r="J275" s="1205"/>
      <c r="K275" s="1286"/>
      <c r="L275" s="1207"/>
    </row>
    <row r="276" spans="1:15" ht="20.149999999999999" customHeight="1" x14ac:dyDescent="0.25">
      <c r="A276" s="481">
        <f t="shared" ref="A276:A283" si="44">A275-1</f>
        <v>-2</v>
      </c>
      <c r="B276" s="328"/>
      <c r="C276" s="1204" t="e">
        <f>IF(((K151+K152)/(K148+K151+K152))&gt;0.3,K27*H294-K148,B276)</f>
        <v>#DIV/0!</v>
      </c>
      <c r="D276" s="1205"/>
      <c r="E276" s="1204" t="e">
        <f>K148*(1-E298)/E298</f>
        <v>#DIV/0!</v>
      </c>
      <c r="F276" s="1205"/>
      <c r="G276" s="1213"/>
      <c r="H276" s="1214"/>
      <c r="I276" s="1204" t="e">
        <f>(MAX(MAX(E285,C285)-B285,0))*MAX(MAX(E276,C276)-B276,0)/(MAX(MAX(E274,C274)-B274,0)+MAX(MAX(E275,C275)-B275,0)+MAX(MAX(E276,C276)-B276,0)+MAX(MAX(E277,C277)-B277,0)+MAX(MAX(E278,C278)-B278,0)+MAX(MAX(E279,C279)-B279,0)+MAX(MAX(E280,C280)-B280,0)+MAX(MAX(E281,C281)-B281,0)+MAX(MAX(E282,C282)-B282,0)+MAX(MAX(E283,C283)-B283,0))</f>
        <v>#DIV/0!</v>
      </c>
      <c r="J276" s="1205"/>
      <c r="K276" s="1286"/>
      <c r="L276" s="1207"/>
    </row>
    <row r="277" spans="1:15" ht="20.149999999999999" customHeight="1" x14ac:dyDescent="0.25">
      <c r="A277" s="481">
        <f t="shared" si="44"/>
        <v>-3</v>
      </c>
      <c r="B277" s="328"/>
      <c r="C277" s="1204" t="e">
        <f>IF(((J151+J152)/(J148+J151+J152))&gt;0.3,J27*H294-J148,B277)</f>
        <v>#DIV/0!</v>
      </c>
      <c r="D277" s="1205"/>
      <c r="E277" s="1204" t="e">
        <f>J148*(1-F298)/F298</f>
        <v>#DIV/0!</v>
      </c>
      <c r="F277" s="1205"/>
      <c r="G277" s="1213"/>
      <c r="H277" s="1214"/>
      <c r="I277" s="1204" t="e">
        <f>(MAX(MAX(E285,C285)-B285,0))*MAX(MAX(E277,C277)-B277,0)/(MAX(MAX(E274,C274)-B274,0)+MAX(MAX(E275,C275)-B275,0)+MAX(MAX(E276,C276)-B276,0)+MAX(MAX(E277,C277)-B277,0)+MAX(MAX(E278,C278)-B278,0)+MAX(MAX(E279,C279)-B279,0)+MAX(MAX(E280,C280)-B280,0)+MAX(MAX(E281,C281)-B281,0)+MAX(MAX(E282,C282)-B282,0)+MAX(MAX(E283,C283)-B283,0))</f>
        <v>#DIV/0!</v>
      </c>
      <c r="J277" s="1205"/>
      <c r="K277" s="1286"/>
      <c r="L277" s="1207"/>
    </row>
    <row r="278" spans="1:15" ht="20.149999999999999" customHeight="1" x14ac:dyDescent="0.25">
      <c r="A278" s="481">
        <f t="shared" si="44"/>
        <v>-4</v>
      </c>
      <c r="B278" s="328"/>
      <c r="C278" s="1204" t="e">
        <f>IF(((I151+I152)/(I148+I151+I152))&gt;0.3,I27*H294-I148,B278)</f>
        <v>#DIV/0!</v>
      </c>
      <c r="D278" s="1205"/>
      <c r="E278" s="1204" t="e">
        <f>I148*(1-G298)/G298</f>
        <v>#DIV/0!</v>
      </c>
      <c r="F278" s="1205"/>
      <c r="G278" s="1213"/>
      <c r="H278" s="1214"/>
      <c r="I278" s="1204" t="e">
        <f>(MAX(MAX(E285,C285)-B285,0))*MAX(MAX(E278,C278)-B278,0)/(MAX(MAX(E274,C274)-B274,0)+MAX(MAX(E275,C275)-B275,0)+MAX(MAX(E276,C276)-B276,0)+MAX(MAX(E277,C277)-B277,0)+MAX(MAX(E278,C278)-B278,0)+MAX(MAX(E279,C279)-B279,0)+MAX(MAX(E280,C280)-B280,0)+MAX(MAX(E281,C281)-B281,0)+MAX(MAX(E282,C282)-B282,0)+MAX(MAX(E283,C283)-B283,0))</f>
        <v>#DIV/0!</v>
      </c>
      <c r="J278" s="1205"/>
      <c r="K278" s="1286"/>
      <c r="L278" s="1207"/>
    </row>
    <row r="279" spans="1:15" ht="20.149999999999999" customHeight="1" x14ac:dyDescent="0.25">
      <c r="A279" s="481">
        <f t="shared" si="44"/>
        <v>-5</v>
      </c>
      <c r="B279" s="328"/>
      <c r="C279" s="1204" t="e">
        <f>IF(((H151+H152)/(H148+H151+H152))&gt;0.3,H27*H294-H148,B279)</f>
        <v>#DIV/0!</v>
      </c>
      <c r="D279" s="1205"/>
      <c r="E279" s="1204" t="e">
        <f>H148*(1-H298)/H298</f>
        <v>#DIV/0!</v>
      </c>
      <c r="F279" s="1205"/>
      <c r="G279" s="1213"/>
      <c r="H279" s="1214"/>
      <c r="I279" s="1204" t="e">
        <f>(MAX(MAX(E285,C285)-B285,0))*MAX(MAX(E279,C279)-B279,0)/(MAX(MAX(E274,C274)-B274,0)+MAX(MAX(E275,C275)-B275,0)+MAX(MAX(E276,C276)-B276,0)+MAX(MAX(E277,C277)-B277,0)+MAX(MAX(E278,C278)-B278,0)+MAX(MAX(E279,C279)-B279,0)+MAX(MAX(E280,C280)-B280,0)+MAX(MAX(E281,C281)-B281,0)+MAX(MAX(E282,C282)-B282,0)+MAX(MAX(E283,C283)-B283,0))</f>
        <v>#DIV/0!</v>
      </c>
      <c r="J279" s="1205"/>
      <c r="K279" s="1286"/>
      <c r="L279" s="1207"/>
    </row>
    <row r="280" spans="1:15" ht="20.149999999999999" customHeight="1" x14ac:dyDescent="0.25">
      <c r="A280" s="481">
        <f t="shared" si="44"/>
        <v>-6</v>
      </c>
      <c r="B280" s="328"/>
      <c r="C280" s="1204" t="e">
        <f>IF(((G151+G152)/(G148+G151+G152))&gt;0.3,G27*H294-G148,B280)</f>
        <v>#DIV/0!</v>
      </c>
      <c r="D280" s="1205"/>
      <c r="E280" s="1204" t="e">
        <f>G148*(1-I298)/I298</f>
        <v>#DIV/0!</v>
      </c>
      <c r="F280" s="1205"/>
      <c r="G280" s="1213"/>
      <c r="H280" s="1214"/>
      <c r="I280" s="1204" t="e">
        <f>(MAX(MAX(E285,C285)-B285,0))*MAX(MAX(E280,C280)-B280,0)/(MAX(MAX(E274,C274)-B274,0)+MAX(MAX(E275,C275)-B275,0)+MAX(MAX(E276,C276)-B276,0)+MAX(MAX(E277,C277)-B277,0)+MAX(MAX(E278,C278)-B278,0)+MAX(MAX(E279,C279)-B279,0)+MAX(MAX(E280,C280)-B280,0)+MAX(MAX(E281,C281)-B281,0)+MAX(MAX(E282,C282)-B282,0)+MAX(MAX(E283,C283)-B283,0))</f>
        <v>#DIV/0!</v>
      </c>
      <c r="J280" s="1205"/>
      <c r="K280" s="1286"/>
      <c r="L280" s="1207"/>
      <c r="M280" s="112"/>
    </row>
    <row r="281" spans="1:15" ht="20.149999999999999" customHeight="1" x14ac:dyDescent="0.25">
      <c r="A281" s="481">
        <f t="shared" si="44"/>
        <v>-7</v>
      </c>
      <c r="B281" s="328"/>
      <c r="C281" s="1204" t="e">
        <f>IF(((F151+F152)/(F148+F151+F152))&gt;0.3,F27*H294-F148,B281)</f>
        <v>#DIV/0!</v>
      </c>
      <c r="D281" s="1205"/>
      <c r="E281" s="1204" t="e">
        <f>F148*(1-J298)/J298</f>
        <v>#DIV/0!</v>
      </c>
      <c r="F281" s="1205"/>
      <c r="G281" s="1213"/>
      <c r="H281" s="1214"/>
      <c r="I281" s="1204" t="e">
        <f>(MAX(MAX(E285,C285)-B285,0))*MAX(MAX(E281,C281)-B281,0)/(MAX(MAX(E274,C274)-B274,0)+MAX(MAX(E275,C275)-B275,0)+MAX(MAX(E276,C276)-B276,0)+MAX(MAX(E277,C277)-B277,0)+MAX(MAX(E278,C278)-B278,0)+MAX(MAX(E279,C279)-B279,0)+MAX(MAX(E280,C280)-B280,0)+MAX(MAX(E281,C281)-B281,0)+MAX(MAX(E282,C282)-B282,0)+MAX(MAX(E283,C283)-B283,0))</f>
        <v>#DIV/0!</v>
      </c>
      <c r="J281" s="1205"/>
      <c r="K281" s="1286"/>
      <c r="L281" s="1207"/>
      <c r="M281" s="112"/>
    </row>
    <row r="282" spans="1:15" ht="20.149999999999999" customHeight="1" x14ac:dyDescent="0.25">
      <c r="A282" s="481">
        <f t="shared" si="44"/>
        <v>-8</v>
      </c>
      <c r="B282" s="328"/>
      <c r="C282" s="1204" t="e">
        <f>IF(((E151+E152)/(E148+E151+E152))&gt;0.3,E27*H294-E148,B282)</f>
        <v>#DIV/0!</v>
      </c>
      <c r="D282" s="1205"/>
      <c r="E282" s="1204" t="e">
        <f>E148*(1-K298)/K298</f>
        <v>#DIV/0!</v>
      </c>
      <c r="F282" s="1205"/>
      <c r="G282" s="1213"/>
      <c r="H282" s="1214"/>
      <c r="I282" s="1204" t="e">
        <f>(MAX(MAX(E285,C285)-B285,0))*MAX(MAX(E282,C282)-B282,0)/(MAX(MAX(E274,C274)-B274,0)+MAX(MAX(E275,C275)-B275,0)+MAX(MAX(E276,C276)-B276,0)+MAX(MAX(E277,C277)-B277,0)+MAX(MAX(E278,C278)-B278,0)+MAX(MAX(E279,C279)-B279,0)+MAX(MAX(E280,C280)-B280,0)+MAX(MAX(E281,C281)-B281,0)+MAX(MAX(E282,C282)-B282,0)+MAX(MAX(E283,C283)-B283,0))</f>
        <v>#DIV/0!</v>
      </c>
      <c r="J282" s="1205"/>
      <c r="K282" s="1286"/>
      <c r="L282" s="1207"/>
      <c r="M282" s="112"/>
    </row>
    <row r="283" spans="1:15" ht="20.149999999999999" customHeight="1" x14ac:dyDescent="0.25">
      <c r="A283" s="481">
        <f t="shared" si="44"/>
        <v>-9</v>
      </c>
      <c r="B283" s="328"/>
      <c r="C283" s="1204" t="e">
        <f>IF(((D151+D152)/(D148+D151+D152))&gt;0.3,D27*H294-D148,B283)</f>
        <v>#DIV/0!</v>
      </c>
      <c r="D283" s="1205"/>
      <c r="E283" s="1204" t="e">
        <f>D148*(1-L298)/L298</f>
        <v>#DIV/0!</v>
      </c>
      <c r="F283" s="1205"/>
      <c r="G283" s="1213"/>
      <c r="H283" s="1214"/>
      <c r="I283" s="1204" t="e">
        <f>(MAX(MAX(E285,C285)-B285,0))*MAX(MAX(E283,C283)-B283,0)/(MAX(MAX(E274,C274)-B274,0)+MAX(MAX(E275,C275)-B275,0)+MAX(MAX(E276,C276)-B276,0)+MAX(MAX(E277,C277)-B277,0)+MAX(MAX(E278,C278)-B278,0)+MAX(MAX(E279,C279)-B279,0)+MAX(MAX(E280,C280)-B280,0)+MAX(MAX(E281,C281)-B281,0)+MAX(MAX(E282,C282)-B282,0)+MAX(MAX(E283,C283)-B283,0))</f>
        <v>#DIV/0!</v>
      </c>
      <c r="J283" s="1205"/>
      <c r="K283" s="1286"/>
      <c r="L283" s="1207"/>
      <c r="M283" s="112"/>
    </row>
    <row r="284" spans="1:15" ht="20.149999999999999" customHeight="1" x14ac:dyDescent="0.25">
      <c r="A284" s="54" t="s">
        <v>188</v>
      </c>
      <c r="B284" s="299"/>
      <c r="C284" s="1204">
        <f>B284</f>
        <v>0</v>
      </c>
      <c r="D284" s="1205"/>
      <c r="E284" s="1204">
        <f>B284</f>
        <v>0</v>
      </c>
      <c r="F284" s="1205"/>
      <c r="G284" s="1208"/>
      <c r="H284" s="1209"/>
      <c r="I284" s="1204"/>
      <c r="J284" s="1205"/>
      <c r="K284" s="1284"/>
      <c r="L284" s="1285"/>
      <c r="M284" s="112"/>
    </row>
    <row r="285" spans="1:15" ht="20.149999999999999" customHeight="1" x14ac:dyDescent="0.25">
      <c r="A285" s="100" t="s">
        <v>407</v>
      </c>
      <c r="B285" s="717">
        <f>SUM(B274:B284)</f>
        <v>0</v>
      </c>
      <c r="C285" s="1211" t="e">
        <f>SUM(C274:D284)</f>
        <v>#DIV/0!</v>
      </c>
      <c r="D285" s="1212"/>
      <c r="E285" s="1211" t="e">
        <f>SUM(E274:F284)</f>
        <v>#DIV/0!</v>
      </c>
      <c r="F285" s="1212"/>
      <c r="G285" s="1211" t="e">
        <f>MAX(B285,C285,E285)</f>
        <v>#DIV/0!</v>
      </c>
      <c r="H285" s="1212"/>
      <c r="I285" s="1275" t="e">
        <f>SUM(I274:J284)</f>
        <v>#DIV/0!</v>
      </c>
      <c r="J285" s="1212"/>
      <c r="K285" s="1275">
        <f>SUM(K274:L284)</f>
        <v>0</v>
      </c>
      <c r="L285" s="1212"/>
      <c r="M285" s="112"/>
    </row>
    <row r="286" spans="1:15" ht="19.5" customHeight="1" x14ac:dyDescent="0.25">
      <c r="A286" s="126"/>
      <c r="B286" s="127"/>
      <c r="C286" s="127"/>
      <c r="D286" s="127"/>
      <c r="E286" s="127"/>
      <c r="F286" s="127"/>
      <c r="G286" s="127"/>
      <c r="H286" s="127"/>
      <c r="I286" s="127"/>
      <c r="J286" s="127"/>
      <c r="K286" s="127"/>
      <c r="L286" s="141"/>
      <c r="M286" s="141"/>
      <c r="N286" s="67"/>
      <c r="O286" s="67"/>
    </row>
    <row r="287" spans="1:15" ht="20.149999999999999" customHeight="1" x14ac:dyDescent="0.25">
      <c r="A287" s="1276" t="s">
        <v>4</v>
      </c>
      <c r="B287" s="1276"/>
      <c r="C287" s="1276"/>
      <c r="D287" s="1276"/>
      <c r="E287" s="1276"/>
      <c r="F287" s="1276"/>
      <c r="G287" s="1276"/>
      <c r="H287" s="1276"/>
      <c r="I287" s="1276"/>
      <c r="J287" s="1276"/>
      <c r="K287" s="1276"/>
      <c r="L287" s="69"/>
      <c r="M287" s="1270"/>
      <c r="N287" s="67"/>
      <c r="O287" s="67"/>
    </row>
    <row r="288" spans="1:15" ht="36.799999999999997" customHeight="1" x14ac:dyDescent="0.25">
      <c r="A288" s="1283" t="s">
        <v>329</v>
      </c>
      <c r="B288" s="1283"/>
      <c r="C288" s="1283"/>
      <c r="D288" s="1283"/>
      <c r="E288" s="1283"/>
      <c r="F288" s="1283"/>
      <c r="G288" s="1283"/>
      <c r="H288" s="1283"/>
      <c r="I288" s="1283"/>
      <c r="J288" s="1283"/>
      <c r="K288" s="1283"/>
      <c r="L288" s="142"/>
      <c r="M288" s="1282"/>
      <c r="N288" s="67"/>
      <c r="O288" s="67"/>
    </row>
    <row r="289" spans="1:15" ht="30.8" customHeight="1" x14ac:dyDescent="0.25">
      <c r="A289" s="1283" t="s">
        <v>7</v>
      </c>
      <c r="B289" s="1283"/>
      <c r="C289" s="1283"/>
      <c r="D289" s="1283"/>
      <c r="E289" s="1283"/>
      <c r="F289" s="1283"/>
      <c r="G289" s="1283"/>
      <c r="H289" s="1283"/>
      <c r="I289" s="1283"/>
      <c r="J289" s="1283"/>
      <c r="K289" s="1283"/>
      <c r="L289" s="69"/>
      <c r="M289" s="1282"/>
      <c r="N289" s="67"/>
      <c r="O289" s="67"/>
    </row>
    <row r="290" spans="1:15" ht="20.149999999999999" customHeight="1" x14ac:dyDescent="0.25">
      <c r="B290" s="143"/>
      <c r="C290" s="135"/>
      <c r="D290" s="1274"/>
      <c r="E290" s="1274"/>
      <c r="F290" s="1274"/>
      <c r="G290" s="1274"/>
      <c r="H290" s="1270"/>
      <c r="I290" s="1270"/>
      <c r="J290" s="1271"/>
      <c r="K290" s="1271"/>
      <c r="L290" s="1271"/>
      <c r="M290" s="69"/>
      <c r="N290" s="67"/>
      <c r="O290" s="67"/>
    </row>
    <row r="291" spans="1:15" ht="21.9" customHeight="1" x14ac:dyDescent="0.25">
      <c r="A291" s="69"/>
      <c r="B291" s="708" t="s">
        <v>721</v>
      </c>
      <c r="C291" s="66">
        <f>B2</f>
        <v>0</v>
      </c>
      <c r="D291" s="482">
        <f>C291-1</f>
        <v>-1</v>
      </c>
      <c r="E291" s="482">
        <f>D291-1</f>
        <v>-2</v>
      </c>
      <c r="F291" s="482">
        <f>E291-1</f>
        <v>-3</v>
      </c>
      <c r="G291" s="482">
        <f>F291-1</f>
        <v>-4</v>
      </c>
      <c r="H291" s="74" t="s">
        <v>856</v>
      </c>
      <c r="I291" s="69"/>
      <c r="J291" s="69"/>
      <c r="K291" s="67"/>
      <c r="L291" s="67"/>
    </row>
    <row r="292" spans="1:15" ht="21.9" customHeight="1" x14ac:dyDescent="0.25">
      <c r="A292" s="69"/>
      <c r="B292" s="708" t="s">
        <v>722</v>
      </c>
      <c r="C292" s="294"/>
      <c r="D292" s="334"/>
      <c r="E292" s="294"/>
      <c r="F292" s="334"/>
      <c r="G292" s="334"/>
      <c r="H292" s="335">
        <f>SUM(C292:G292)</f>
        <v>0</v>
      </c>
      <c r="I292" s="135"/>
      <c r="J292" s="69"/>
      <c r="K292" s="67"/>
      <c r="L292" s="67"/>
    </row>
    <row r="293" spans="1:15" ht="21.9" customHeight="1" x14ac:dyDescent="0.25">
      <c r="A293" s="69"/>
      <c r="B293" s="708" t="s">
        <v>723</v>
      </c>
      <c r="C293" s="294"/>
      <c r="D293" s="334"/>
      <c r="E293" s="294"/>
      <c r="F293" s="334"/>
      <c r="G293" s="334"/>
      <c r="H293" s="335">
        <f>SUM(C293:G293)</f>
        <v>0</v>
      </c>
      <c r="I293" s="135"/>
      <c r="J293" s="69"/>
      <c r="K293" s="67"/>
      <c r="L293" s="67"/>
    </row>
    <row r="294" spans="1:15" ht="21.9" customHeight="1" x14ac:dyDescent="0.25">
      <c r="A294" s="69"/>
      <c r="B294" s="709" t="s">
        <v>724</v>
      </c>
      <c r="C294" s="313" t="e">
        <f t="shared" ref="C294:H294" si="45">(C292/C293)*1000</f>
        <v>#DIV/0!</v>
      </c>
      <c r="D294" s="313" t="e">
        <f t="shared" si="45"/>
        <v>#DIV/0!</v>
      </c>
      <c r="E294" s="313" t="e">
        <f t="shared" si="45"/>
        <v>#DIV/0!</v>
      </c>
      <c r="F294" s="313" t="e">
        <f t="shared" si="45"/>
        <v>#DIV/0!</v>
      </c>
      <c r="G294" s="313" t="e">
        <f t="shared" si="45"/>
        <v>#DIV/0!</v>
      </c>
      <c r="H294" s="313" t="e">
        <f t="shared" si="45"/>
        <v>#DIV/0!</v>
      </c>
      <c r="I294" s="135"/>
      <c r="J294" s="69"/>
      <c r="K294" s="67"/>
      <c r="L294" s="67"/>
    </row>
    <row r="295" spans="1:15" s="221" customFormat="1" ht="21.9" customHeight="1" x14ac:dyDescent="0.25">
      <c r="A295" s="710"/>
      <c r="B295" s="711"/>
      <c r="C295" s="712"/>
      <c r="D295" s="712"/>
      <c r="E295" s="712"/>
      <c r="F295" s="712"/>
      <c r="G295" s="712"/>
      <c r="H295" s="712"/>
      <c r="I295" s="713"/>
      <c r="J295" s="710"/>
      <c r="K295" s="714"/>
      <c r="L295" s="714"/>
    </row>
    <row r="296" spans="1:15" ht="21.9" customHeight="1" x14ac:dyDescent="0.25">
      <c r="L296" s="69"/>
      <c r="M296" s="67"/>
      <c r="N296" s="67"/>
    </row>
    <row r="297" spans="1:15" ht="14" x14ac:dyDescent="0.25">
      <c r="B297" s="65" t="s">
        <v>720</v>
      </c>
      <c r="C297" s="100" t="s">
        <v>211</v>
      </c>
      <c r="D297" s="100" t="s">
        <v>202</v>
      </c>
      <c r="E297" s="100" t="s">
        <v>203</v>
      </c>
      <c r="F297" s="100" t="s">
        <v>204</v>
      </c>
      <c r="G297" s="100" t="s">
        <v>205</v>
      </c>
      <c r="H297" s="100" t="s">
        <v>206</v>
      </c>
      <c r="I297" s="100" t="s">
        <v>207</v>
      </c>
      <c r="J297" s="100" t="s">
        <v>208</v>
      </c>
      <c r="K297" s="100" t="s">
        <v>209</v>
      </c>
      <c r="L297" s="100" t="s">
        <v>210</v>
      </c>
    </row>
    <row r="298" spans="1:15" ht="14" x14ac:dyDescent="0.3">
      <c r="C298" s="715" t="e">
        <f>(C224+D228+E232+F236+G240+H244+I248+J252+K256+L260)/(L262+L258+L254+L250+L246+L242+L238+L234+L230+L226)</f>
        <v>#DIV/0!</v>
      </c>
      <c r="D298" s="715" t="e">
        <f>(D223+D224+E227+E228+F231+F232+G235+G236+H239+H240+I243+I244+J247+J248+K251+K252+L255+L256)/(L258+L254+L250+L246+L242+L238+L234+L230+L226)</f>
        <v>#DIV/0!</v>
      </c>
      <c r="E298" s="715" t="e">
        <f>(E223+E224+F227+F228+G231+G232+H235+H236+I239+I240+J243+J244+K247+K248+L251+L252)/(L254+L250+L246+L242+L238+L234+L230+L226)</f>
        <v>#DIV/0!</v>
      </c>
      <c r="F298" s="715" t="e">
        <f>(F223+F224+G227+G228+H231+H232+I235+I236+J239+J240+K243+K244+L247+L248)/(L250+L246+L242+L238+L234+L230+L226)</f>
        <v>#DIV/0!</v>
      </c>
      <c r="G298" s="715" t="e">
        <f>(G223+G224+H227+H228+I231+I232+J235+J236+K239+K240+L243+L244)/(L246+L242+L238+L234+L230+L226)</f>
        <v>#DIV/0!</v>
      </c>
      <c r="H298" s="715" t="e">
        <f>(H223+H224+I227+I228+J231+J232+K235+K236+L239+L240)/(L242+L238+L234+L230+L226)</f>
        <v>#DIV/0!</v>
      </c>
      <c r="I298" s="715" t="e">
        <f>(I223+I224+J227+J228+K231+K232+L235+L236)/(L238+L234+L230+L226)</f>
        <v>#DIV/0!</v>
      </c>
      <c r="J298" s="715" t="e">
        <f>(J223+J224+K227+K228+L231+L232)/(L234+L230+L226)</f>
        <v>#DIV/0!</v>
      </c>
      <c r="K298" s="715" t="e">
        <f>(K223+K224+L227+L228)/(L230+L226)</f>
        <v>#DIV/0!</v>
      </c>
      <c r="L298" s="715" t="e">
        <f>(L223+L224)/(L226)</f>
        <v>#DIV/0!</v>
      </c>
    </row>
    <row r="299" spans="1:15" x14ac:dyDescent="0.25">
      <c r="C299" s="716"/>
      <c r="D299" s="716"/>
      <c r="E299" s="716"/>
      <c r="F299" s="716"/>
      <c r="G299" s="716"/>
      <c r="H299" s="716"/>
      <c r="I299" s="716"/>
      <c r="J299" s="716"/>
      <c r="K299" s="716"/>
      <c r="L299" s="716"/>
    </row>
    <row r="304" spans="1:15" x14ac:dyDescent="0.25">
      <c r="A304" s="1162" t="s">
        <v>330</v>
      </c>
      <c r="B304" s="1162"/>
      <c r="C304" s="1162"/>
      <c r="D304" s="1162"/>
      <c r="E304" s="1162"/>
      <c r="F304" s="1162"/>
      <c r="G304" s="1162"/>
      <c r="H304" s="1162"/>
      <c r="I304" s="1162"/>
      <c r="J304" s="1162"/>
      <c r="K304" s="1162"/>
    </row>
    <row r="305" spans="1:11" x14ac:dyDescent="0.25">
      <c r="A305" s="67"/>
      <c r="B305" s="67"/>
      <c r="C305" s="67"/>
      <c r="D305" s="67"/>
      <c r="E305" s="67"/>
      <c r="F305" s="67"/>
      <c r="G305" s="67"/>
      <c r="H305" s="67" t="s">
        <v>213</v>
      </c>
      <c r="I305" s="67"/>
      <c r="J305" s="67"/>
      <c r="K305" s="67"/>
    </row>
    <row r="306" spans="1:11" ht="73.5" customHeight="1" x14ac:dyDescent="0.25">
      <c r="A306" s="74" t="s">
        <v>9</v>
      </c>
      <c r="B306" s="1281" t="s">
        <v>316</v>
      </c>
      <c r="C306" s="1165"/>
      <c r="D306" s="1165" t="s">
        <v>8</v>
      </c>
      <c r="E306" s="1165"/>
      <c r="F306" s="1165" t="s">
        <v>287</v>
      </c>
      <c r="G306" s="1165"/>
      <c r="H306" s="1165" t="s">
        <v>286</v>
      </c>
      <c r="I306" s="1165"/>
      <c r="J306" s="1165" t="s">
        <v>328</v>
      </c>
      <c r="K306" s="1165"/>
    </row>
    <row r="307" spans="1:11" ht="21.9" customHeight="1" x14ac:dyDescent="0.25">
      <c r="A307" s="481">
        <f>B2</f>
        <v>0</v>
      </c>
      <c r="B307" s="1226"/>
      <c r="C307" s="1227"/>
      <c r="D307" s="1221" t="e">
        <f>IF(((M170+M171)/(M170+M171+M167))&gt;0.3,M51*I328-M167,B307)</f>
        <v>#DIV/0!</v>
      </c>
      <c r="E307" s="1222"/>
      <c r="F307" s="1223"/>
      <c r="G307" s="1224"/>
      <c r="H307" s="1221" t="e">
        <f>(MAX(D318-B318,0))*MAX(D307-B307,0)/(MAX(D307-B307,0)+MAX(D308-B308,0)+MAX(D309-B309,0)+MAX(D310-B310,0)+MAX(D311-B311,0)+MAX(D312-B312,0)+MAX(D313-B313,0)+MAX(D314-B314,0)+MAX(D315-B315,0)+MAX(D316-B316,0))</f>
        <v>#DIV/0!</v>
      </c>
      <c r="I307" s="1222"/>
      <c r="J307" s="1279"/>
      <c r="K307" s="1280"/>
    </row>
    <row r="308" spans="1:11" ht="21.9" customHeight="1" x14ac:dyDescent="0.25">
      <c r="A308" s="481">
        <f>A307-1</f>
        <v>-1</v>
      </c>
      <c r="B308" s="1206"/>
      <c r="C308" s="1207"/>
      <c r="D308" s="1204" t="e">
        <f>IF(((L170+L171)/(L170+L171+L167))&gt;0.3,L51*I328-L167,B308)</f>
        <v>#DIV/0!</v>
      </c>
      <c r="E308" s="1205"/>
      <c r="F308" s="1213"/>
      <c r="G308" s="1214"/>
      <c r="H308" s="1204" t="e">
        <f>(MAX(D318-B318,0))*MAX(D308-B308,0)/(MAX(D307-B307,0)+MAX(D308-B308,0)+MAX(D309-B309,0)+MAX(D310-B310,0)+MAX(D311-B311,0)+MAX(D312-B312,0)+MAX(D313-B313,0)+MAX(D314-B314,0)+MAX(D315-B315,0)+MAX(D316-B316,0))</f>
        <v>#DIV/0!</v>
      </c>
      <c r="I308" s="1205"/>
      <c r="J308" s="1277"/>
      <c r="K308" s="1278"/>
    </row>
    <row r="309" spans="1:11" ht="21.9" customHeight="1" x14ac:dyDescent="0.25">
      <c r="A309" s="481">
        <f t="shared" ref="A309:A316" si="46">A308-1</f>
        <v>-2</v>
      </c>
      <c r="B309" s="1206"/>
      <c r="C309" s="1207"/>
      <c r="D309" s="1204" t="e">
        <f>IF(((K170+K171)/(K170+K171+K167))&gt;0.3,K51*I328-K167,B309)</f>
        <v>#DIV/0!</v>
      </c>
      <c r="E309" s="1205"/>
      <c r="F309" s="1213"/>
      <c r="G309" s="1214"/>
      <c r="H309" s="1204" t="e">
        <f>(MAX(D318-B318,0))*MAX(D309-B309,0)/(MAX(D307-B307,0)+MAX(D308-B308,0)+MAX(D309-B309,0)+MAX(D310-B310,0)+MAX(D311-B311,0)+MAX(D312-B312,0)+MAX(D313-B313,0)+MAX(D314-B314,0)+MAX(D315-B315,0)+MAX(D316-B316,0))</f>
        <v>#DIV/0!</v>
      </c>
      <c r="I309" s="1205"/>
      <c r="J309" s="1277"/>
      <c r="K309" s="1278"/>
    </row>
    <row r="310" spans="1:11" ht="21.9" customHeight="1" x14ac:dyDescent="0.25">
      <c r="A310" s="481">
        <f t="shared" si="46"/>
        <v>-3</v>
      </c>
      <c r="B310" s="1206"/>
      <c r="C310" s="1207"/>
      <c r="D310" s="1204" t="e">
        <f>IF(((J170+J171)/(J170+J171+J167))&gt;0.3,J51*I328-J167,B310)</f>
        <v>#DIV/0!</v>
      </c>
      <c r="E310" s="1205"/>
      <c r="F310" s="1213"/>
      <c r="G310" s="1214"/>
      <c r="H310" s="1204" t="e">
        <f>(MAX(D318-B318,0))*MAX(D310-B310,0)/(MAX(D307-B307,0)+MAX(D308-B308,0)+MAX(D309-B309,0)+MAX(D310-B310,0)+MAX(D311-B311,0)+MAX(D312-B312,0)+MAX(D313-B313,0)+MAX(D314-B314,0)+MAX(D315-B315,0)+MAX(D316-B316,0))</f>
        <v>#DIV/0!</v>
      </c>
      <c r="I310" s="1205"/>
      <c r="J310" s="1277"/>
      <c r="K310" s="1278"/>
    </row>
    <row r="311" spans="1:11" ht="21.9" customHeight="1" x14ac:dyDescent="0.25">
      <c r="A311" s="481">
        <f t="shared" si="46"/>
        <v>-4</v>
      </c>
      <c r="B311" s="1206"/>
      <c r="C311" s="1207"/>
      <c r="D311" s="1204" t="e">
        <f>IF(((I170+I171)/(I170+I171+I167))&gt;0.3,I51*I328-I167,B311)</f>
        <v>#DIV/0!</v>
      </c>
      <c r="E311" s="1205"/>
      <c r="F311" s="1213"/>
      <c r="G311" s="1214"/>
      <c r="H311" s="1204" t="e">
        <f>(MAX(D318-B318,0))*MAX(D311-B311,0)/(MAX(D307-B307,0)+MAX(D308-B308,0)+MAX(D309-B309,0)+MAX(D310-B310,0)+MAX(D311-B311,0)+MAX(D312-B312,0)+MAX(D313-B313,0)+MAX(D314-B314,0)+MAX(D315-B315,0)+MAX(D316-B316,0))</f>
        <v>#DIV/0!</v>
      </c>
      <c r="I311" s="1205"/>
      <c r="J311" s="1277"/>
      <c r="K311" s="1278"/>
    </row>
    <row r="312" spans="1:11" ht="21.9" customHeight="1" x14ac:dyDescent="0.25">
      <c r="A312" s="481">
        <f t="shared" si="46"/>
        <v>-5</v>
      </c>
      <c r="B312" s="1206"/>
      <c r="C312" s="1207"/>
      <c r="D312" s="1204" t="e">
        <f>IF(((H170+H171)/(H170+H171+H167))&gt;0.3,H51*I328-H167,B312)</f>
        <v>#DIV/0!</v>
      </c>
      <c r="E312" s="1205"/>
      <c r="F312" s="1213"/>
      <c r="G312" s="1214"/>
      <c r="H312" s="1204" t="e">
        <f>(MAX(D318-B318,0))*MAX(D312-B312,0)/(MAX(D307-B307,0)+MAX(D308-B308,0)+MAX(D309-B309,0)+MAX(D310-B310,0)+MAX(D311-B311,0)+MAX(D312-B312,0)+MAX(D313-B313,0)+MAX(D314-B314,0)+MAX(D315-B315,0)+MAX(D316-B316,0))</f>
        <v>#DIV/0!</v>
      </c>
      <c r="I312" s="1205"/>
      <c r="J312" s="1277"/>
      <c r="K312" s="1278"/>
    </row>
    <row r="313" spans="1:11" ht="21.9" customHeight="1" x14ac:dyDescent="0.25">
      <c r="A313" s="481">
        <f t="shared" si="46"/>
        <v>-6</v>
      </c>
      <c r="B313" s="1206"/>
      <c r="C313" s="1207"/>
      <c r="D313" s="1204" t="e">
        <f>IF(((G170+G171)/(G170+G171+G167))&gt;0.3,G51*I328-G167,B313)</f>
        <v>#DIV/0!</v>
      </c>
      <c r="E313" s="1205"/>
      <c r="F313" s="1213"/>
      <c r="G313" s="1214"/>
      <c r="H313" s="1204" t="e">
        <f>(MAX(D318-B318,0))*MAX(D313-B313,0)/(MAX(D307-B307,0)+MAX(D308-B308,0)+MAX(D309-B309,0)+MAX(D310-B310,0)+MAX(D311-B311,0)+MAX(D312-B312,0)+MAX(D313-B313,0)+MAX(D314-B314,0)+MAX(D315-B315,0)+MAX(D316-B316,0))</f>
        <v>#DIV/0!</v>
      </c>
      <c r="I313" s="1205"/>
      <c r="J313" s="1277"/>
      <c r="K313" s="1278"/>
    </row>
    <row r="314" spans="1:11" ht="21.9" customHeight="1" x14ac:dyDescent="0.25">
      <c r="A314" s="481">
        <f t="shared" si="46"/>
        <v>-7</v>
      </c>
      <c r="B314" s="1206"/>
      <c r="C314" s="1207"/>
      <c r="D314" s="1204" t="e">
        <f>IF(((F170+F171)/(F170+F171+F167))&gt;0.3,F51*I328-F167,B314)</f>
        <v>#DIV/0!</v>
      </c>
      <c r="E314" s="1205"/>
      <c r="F314" s="1213"/>
      <c r="G314" s="1214"/>
      <c r="H314" s="1204" t="e">
        <f>(MAX(D318-B318,0))*MAX(D314-B314,0)/(MAX(D307-B307,0)+MAX(D308-B308,0)+MAX(D309-B309,0)+MAX(D310-B310,0)+MAX(D311-B311,0)+MAX(D312-B312,0)+MAX(D313-B313,0)+MAX(D314-B314,0)+MAX(D315-B315,0)+MAX(D316-B316,0))</f>
        <v>#DIV/0!</v>
      </c>
      <c r="I314" s="1205"/>
      <c r="J314" s="1277"/>
      <c r="K314" s="1278"/>
    </row>
    <row r="315" spans="1:11" ht="21.9" customHeight="1" x14ac:dyDescent="0.25">
      <c r="A315" s="481">
        <f t="shared" si="46"/>
        <v>-8</v>
      </c>
      <c r="B315" s="1206"/>
      <c r="C315" s="1207"/>
      <c r="D315" s="1204" t="e">
        <f>IF(((E170+E171)/(E170+E171+E167))&gt;0.3,E51*I328-E167,B315)</f>
        <v>#DIV/0!</v>
      </c>
      <c r="E315" s="1205"/>
      <c r="F315" s="1213"/>
      <c r="G315" s="1214"/>
      <c r="H315" s="1204" t="e">
        <f>(MAX(D318-B318,0))*MAX(D315-B315,0)/(MAX(D307-B307,0)+MAX(D308-B308,0)+MAX(D309-B309,0)+MAX(D310-B310,0)+MAX(D311-B311,0)+MAX(D312-B312,0)+MAX(D313-B313,0)+MAX(D314-B314,0)+MAX(D315-B315,0)+MAX(D316-B316,0))</f>
        <v>#DIV/0!</v>
      </c>
      <c r="I315" s="1205"/>
      <c r="J315" s="1277"/>
      <c r="K315" s="1278"/>
    </row>
    <row r="316" spans="1:11" ht="21.9" customHeight="1" x14ac:dyDescent="0.25">
      <c r="A316" s="481">
        <f t="shared" si="46"/>
        <v>-9</v>
      </c>
      <c r="B316" s="1206"/>
      <c r="C316" s="1207"/>
      <c r="D316" s="1204" t="e">
        <f>IF(((D170+D171)/(D170+D171+D167))&gt;0.3,D51*I328-D167,B316)</f>
        <v>#DIV/0!</v>
      </c>
      <c r="E316" s="1205"/>
      <c r="F316" s="1213"/>
      <c r="G316" s="1214"/>
      <c r="H316" s="1204" t="e">
        <f>(MAX(D318-B318,0))*MAX(D316-B316,0)/(MAX(D307-B307,0)+MAX(D308-B308,0)+MAX(D309-B309,0)+MAX(D310-B310,0)+MAX(D311-B311,0)+MAX(D312-B312,0)+MAX(D313-B313,0)+MAX(D314-B314,0)+MAX(D315-B315,0)+MAX(D316-B316,0))</f>
        <v>#DIV/0!</v>
      </c>
      <c r="I316" s="1205"/>
      <c r="J316" s="1277"/>
      <c r="K316" s="1278"/>
    </row>
    <row r="317" spans="1:11" ht="21.9" customHeight="1" x14ac:dyDescent="0.25">
      <c r="A317" s="54" t="s">
        <v>188</v>
      </c>
      <c r="B317" s="1206"/>
      <c r="C317" s="1207"/>
      <c r="D317" s="1204">
        <f>B317</f>
        <v>0</v>
      </c>
      <c r="E317" s="1205"/>
      <c r="F317" s="1208"/>
      <c r="G317" s="1209"/>
      <c r="H317" s="1204"/>
      <c r="I317" s="1205"/>
      <c r="J317" s="1277"/>
      <c r="K317" s="1278"/>
    </row>
    <row r="318" spans="1:11" ht="21.9" customHeight="1" x14ac:dyDescent="0.25">
      <c r="A318" s="100" t="s">
        <v>407</v>
      </c>
      <c r="B318" s="1211">
        <f>SUM(B307:C317)</f>
        <v>0</v>
      </c>
      <c r="C318" s="1212"/>
      <c r="D318" s="1211" t="e">
        <f>SUM(D307:E317)</f>
        <v>#DIV/0!</v>
      </c>
      <c r="E318" s="1212"/>
      <c r="F318" s="1211" t="e">
        <f>MAX(B318,D318)</f>
        <v>#DIV/0!</v>
      </c>
      <c r="G318" s="1212"/>
      <c r="H318" s="1275" t="e">
        <f>SUM(H307:I317)</f>
        <v>#DIV/0!</v>
      </c>
      <c r="I318" s="1212"/>
      <c r="J318" s="1275">
        <f>SUM(J307:K317)</f>
        <v>0</v>
      </c>
      <c r="K318" s="1212"/>
    </row>
    <row r="319" spans="1:11" ht="21.9" customHeight="1" x14ac:dyDescent="0.25">
      <c r="A319" s="126"/>
      <c r="B319" s="127"/>
      <c r="C319" s="127"/>
      <c r="D319" s="127"/>
      <c r="E319" s="127"/>
      <c r="F319" s="127"/>
      <c r="G319" s="127"/>
      <c r="H319" s="127"/>
      <c r="I319" s="127"/>
      <c r="J319" s="127"/>
      <c r="K319" s="127"/>
    </row>
    <row r="320" spans="1:11" ht="21.9" customHeight="1" x14ac:dyDescent="0.25">
      <c r="A320" s="1276" t="s">
        <v>4</v>
      </c>
      <c r="B320" s="1276"/>
      <c r="C320" s="1276"/>
      <c r="D320" s="1276"/>
      <c r="E320" s="1276"/>
      <c r="F320" s="1276"/>
      <c r="G320" s="1276"/>
      <c r="H320" s="1276"/>
      <c r="I320" s="1276"/>
      <c r="J320" s="1276"/>
      <c r="K320" s="1276"/>
    </row>
    <row r="321" spans="1:11" ht="21.9" customHeight="1" x14ac:dyDescent="0.25">
      <c r="A321" s="1276" t="s">
        <v>10</v>
      </c>
      <c r="B321" s="1276"/>
      <c r="C321" s="1276"/>
      <c r="D321" s="1276"/>
      <c r="E321" s="1276"/>
      <c r="F321" s="1276"/>
      <c r="G321" s="1276"/>
      <c r="H321" s="1276"/>
      <c r="I321" s="1276"/>
      <c r="J321" s="1276"/>
      <c r="K321" s="1276"/>
    </row>
    <row r="322" spans="1:11" ht="21.9" customHeight="1" x14ac:dyDescent="0.25">
      <c r="A322" s="1276" t="s">
        <v>11</v>
      </c>
      <c r="B322" s="1276"/>
      <c r="C322" s="1276"/>
      <c r="D322" s="1276"/>
      <c r="E322" s="1276"/>
      <c r="F322" s="1276"/>
      <c r="G322" s="1276"/>
      <c r="H322" s="1276"/>
      <c r="I322" s="1276"/>
      <c r="J322" s="1276"/>
      <c r="K322" s="1276"/>
    </row>
    <row r="323" spans="1:11" ht="21.9" customHeight="1" x14ac:dyDescent="0.25">
      <c r="A323" s="69"/>
      <c r="B323" s="69"/>
      <c r="C323" s="69"/>
      <c r="D323" s="69"/>
      <c r="E323" s="69"/>
      <c r="F323" s="69"/>
      <c r="G323" s="69"/>
      <c r="H323" s="69"/>
      <c r="I323" s="69"/>
      <c r="J323" s="69"/>
      <c r="K323" s="69"/>
    </row>
    <row r="324" spans="1:11" ht="21.9" customHeight="1" x14ac:dyDescent="0.25">
      <c r="A324" s="135"/>
      <c r="B324" s="1274"/>
      <c r="C324" s="1274"/>
      <c r="D324" s="1274"/>
      <c r="E324" s="1274"/>
      <c r="F324" s="1270"/>
      <c r="G324" s="1270"/>
      <c r="H324" s="1271"/>
      <c r="I324" s="1271"/>
      <c r="J324" s="1271"/>
      <c r="K324" s="67"/>
    </row>
    <row r="325" spans="1:11" ht="21.9" customHeight="1" x14ac:dyDescent="0.25">
      <c r="A325" s="1272" t="s">
        <v>721</v>
      </c>
      <c r="B325" s="1272"/>
      <c r="C325" s="1272"/>
      <c r="D325" s="66">
        <f>B2</f>
        <v>0</v>
      </c>
      <c r="E325" s="482">
        <f>D325-1</f>
        <v>-1</v>
      </c>
      <c r="F325" s="482">
        <f>E325-1</f>
        <v>-2</v>
      </c>
      <c r="G325" s="482">
        <f>F325-1</f>
        <v>-3</v>
      </c>
      <c r="H325" s="482">
        <f>G325-1</f>
        <v>-4</v>
      </c>
      <c r="I325" s="74" t="s">
        <v>856</v>
      </c>
      <c r="J325" s="69"/>
      <c r="K325" s="67"/>
    </row>
    <row r="326" spans="1:11" ht="21.9" customHeight="1" x14ac:dyDescent="0.25">
      <c r="A326" s="1272" t="s">
        <v>722</v>
      </c>
      <c r="B326" s="1272"/>
      <c r="C326" s="1272"/>
      <c r="D326" s="294"/>
      <c r="E326" s="334"/>
      <c r="F326" s="294"/>
      <c r="G326" s="334"/>
      <c r="H326" s="334"/>
      <c r="I326" s="335">
        <f>SUM(D326:H326)</f>
        <v>0</v>
      </c>
      <c r="J326" s="135"/>
      <c r="K326" s="67"/>
    </row>
    <row r="327" spans="1:11" ht="21.9" customHeight="1" x14ac:dyDescent="0.25">
      <c r="A327" s="1272" t="s">
        <v>723</v>
      </c>
      <c r="B327" s="1272"/>
      <c r="C327" s="1272"/>
      <c r="D327" s="294"/>
      <c r="E327" s="334"/>
      <c r="F327" s="294"/>
      <c r="G327" s="334"/>
      <c r="H327" s="334"/>
      <c r="I327" s="335">
        <f>SUM(D327:H327)</f>
        <v>0</v>
      </c>
      <c r="J327" s="135"/>
      <c r="K327" s="67"/>
    </row>
    <row r="328" spans="1:11" ht="21.9" customHeight="1" x14ac:dyDescent="0.25">
      <c r="A328" s="1273" t="s">
        <v>724</v>
      </c>
      <c r="B328" s="1273"/>
      <c r="C328" s="1273"/>
      <c r="D328" s="313" t="e">
        <f t="shared" ref="D328:I328" si="47">(D326/D327)*1000</f>
        <v>#DIV/0!</v>
      </c>
      <c r="E328" s="313" t="e">
        <f t="shared" si="47"/>
        <v>#DIV/0!</v>
      </c>
      <c r="F328" s="313" t="e">
        <f t="shared" si="47"/>
        <v>#DIV/0!</v>
      </c>
      <c r="G328" s="313" t="e">
        <f t="shared" si="47"/>
        <v>#DIV/0!</v>
      </c>
      <c r="H328" s="313" t="e">
        <f t="shared" si="47"/>
        <v>#DIV/0!</v>
      </c>
      <c r="I328" s="313" t="e">
        <f t="shared" si="47"/>
        <v>#DIV/0!</v>
      </c>
      <c r="J328" s="135"/>
      <c r="K328" s="67"/>
    </row>
  </sheetData>
  <mergeCells count="343">
    <mergeCell ref="A4:I4"/>
    <mergeCell ref="A6:I6"/>
    <mergeCell ref="A8:B8"/>
    <mergeCell ref="A9:B9"/>
    <mergeCell ref="A10:B10"/>
    <mergeCell ref="A11:B11"/>
    <mergeCell ref="A12:B12"/>
    <mergeCell ref="A13:B13"/>
    <mergeCell ref="A28:B28"/>
    <mergeCell ref="A29:B29"/>
    <mergeCell ref="A30:B30"/>
    <mergeCell ref="A31:B31"/>
    <mergeCell ref="A34:B34"/>
    <mergeCell ref="A35:B35"/>
    <mergeCell ref="A36:B36"/>
    <mergeCell ref="A37:B37"/>
    <mergeCell ref="A14:B14"/>
    <mergeCell ref="A15:B15"/>
    <mergeCell ref="A32:B32"/>
    <mergeCell ref="A33:B33"/>
    <mergeCell ref="A22:B22"/>
    <mergeCell ref="A23:B23"/>
    <mergeCell ref="A24:B24"/>
    <mergeCell ref="A25:B25"/>
    <mergeCell ref="A26:B26"/>
    <mergeCell ref="A27:B27"/>
    <mergeCell ref="A19:N19"/>
    <mergeCell ref="A21:N21"/>
    <mergeCell ref="A38:B38"/>
    <mergeCell ref="A40:I40"/>
    <mergeCell ref="A59:B59"/>
    <mergeCell ref="A60:B60"/>
    <mergeCell ref="A49:B49"/>
    <mergeCell ref="A50:B50"/>
    <mergeCell ref="A51:B51"/>
    <mergeCell ref="A52:B52"/>
    <mergeCell ref="A53:B53"/>
    <mergeCell ref="A54:B54"/>
    <mergeCell ref="A41:I41"/>
    <mergeCell ref="A42:I42"/>
    <mergeCell ref="A61:B61"/>
    <mergeCell ref="A62:B62"/>
    <mergeCell ref="A65:N65"/>
    <mergeCell ref="A66:B66"/>
    <mergeCell ref="A67:B67"/>
    <mergeCell ref="A68:B68"/>
    <mergeCell ref="A69:B69"/>
    <mergeCell ref="A70:B70"/>
    <mergeCell ref="A45:N45"/>
    <mergeCell ref="A46:B46"/>
    <mergeCell ref="A47:B47"/>
    <mergeCell ref="A48:B48"/>
    <mergeCell ref="A55:B55"/>
    <mergeCell ref="A56:B56"/>
    <mergeCell ref="A57:B57"/>
    <mergeCell ref="A58:B58"/>
    <mergeCell ref="A71:B71"/>
    <mergeCell ref="A72:B72"/>
    <mergeCell ref="D85:D86"/>
    <mergeCell ref="E85:E86"/>
    <mergeCell ref="A75:B75"/>
    <mergeCell ref="A76:B76"/>
    <mergeCell ref="A77:B77"/>
    <mergeCell ref="A78:B78"/>
    <mergeCell ref="A79:B79"/>
    <mergeCell ref="A80:B80"/>
    <mergeCell ref="A73:B73"/>
    <mergeCell ref="A74:B74"/>
    <mergeCell ref="A83:H83"/>
    <mergeCell ref="A84:I84"/>
    <mergeCell ref="F85:F86"/>
    <mergeCell ref="G85:G86"/>
    <mergeCell ref="H85:H86"/>
    <mergeCell ref="A86:B86"/>
    <mergeCell ref="A85:B85"/>
    <mergeCell ref="C85:C86"/>
    <mergeCell ref="A87:B87"/>
    <mergeCell ref="A92:B92"/>
    <mergeCell ref="C95:D95"/>
    <mergeCell ref="E95:F95"/>
    <mergeCell ref="C96:D96"/>
    <mergeCell ref="E96:F96"/>
    <mergeCell ref="A88:B88"/>
    <mergeCell ref="A89:B89"/>
    <mergeCell ref="A90:B90"/>
    <mergeCell ref="A91:B91"/>
    <mergeCell ref="A94:F94"/>
    <mergeCell ref="C97:D97"/>
    <mergeCell ref="E97:F97"/>
    <mergeCell ref="D114:D115"/>
    <mergeCell ref="E114:E115"/>
    <mergeCell ref="E98:F98"/>
    <mergeCell ref="C99:D99"/>
    <mergeCell ref="E99:F99"/>
    <mergeCell ref="A112:H112"/>
    <mergeCell ref="C100:D100"/>
    <mergeCell ref="E100:F100"/>
    <mergeCell ref="A118:B118"/>
    <mergeCell ref="C98:D98"/>
    <mergeCell ref="A123:F123"/>
    <mergeCell ref="E125:F125"/>
    <mergeCell ref="A145:B145"/>
    <mergeCell ref="A144:B144"/>
    <mergeCell ref="C126:D126"/>
    <mergeCell ref="E126:F126"/>
    <mergeCell ref="A119:B119"/>
    <mergeCell ref="A120:B120"/>
    <mergeCell ref="E124:F124"/>
    <mergeCell ref="A113:I113"/>
    <mergeCell ref="F114:F115"/>
    <mergeCell ref="G114:G115"/>
    <mergeCell ref="H114:H115"/>
    <mergeCell ref="A115:B115"/>
    <mergeCell ref="A114:B114"/>
    <mergeCell ref="C114:C115"/>
    <mergeCell ref="A116:B116"/>
    <mergeCell ref="A117:B117"/>
    <mergeCell ref="A121:B121"/>
    <mergeCell ref="C125:D125"/>
    <mergeCell ref="C124:D124"/>
    <mergeCell ref="A146:B146"/>
    <mergeCell ref="C127:D127"/>
    <mergeCell ref="E127:F127"/>
    <mergeCell ref="C128:D128"/>
    <mergeCell ref="E128:F128"/>
    <mergeCell ref="C129:D129"/>
    <mergeCell ref="E129:F129"/>
    <mergeCell ref="A141:N141"/>
    <mergeCell ref="A142:N142"/>
    <mergeCell ref="A143:B143"/>
    <mergeCell ref="A157:B157"/>
    <mergeCell ref="A158:B158"/>
    <mergeCell ref="A147:B147"/>
    <mergeCell ref="A148:B148"/>
    <mergeCell ref="A149:B149"/>
    <mergeCell ref="A150:B150"/>
    <mergeCell ref="A151:B151"/>
    <mergeCell ref="A161:N161"/>
    <mergeCell ref="A162:B162"/>
    <mergeCell ref="A163:B163"/>
    <mergeCell ref="A164:B164"/>
    <mergeCell ref="A165:B165"/>
    <mergeCell ref="A166:B166"/>
    <mergeCell ref="A152:B152"/>
    <mergeCell ref="A153:B153"/>
    <mergeCell ref="A154:B154"/>
    <mergeCell ref="A155:B155"/>
    <mergeCell ref="A156:B156"/>
    <mergeCell ref="A167:B167"/>
    <mergeCell ref="A168:B168"/>
    <mergeCell ref="A169:B169"/>
    <mergeCell ref="A170:B170"/>
    <mergeCell ref="A173:B173"/>
    <mergeCell ref="A174:B174"/>
    <mergeCell ref="A175:B175"/>
    <mergeCell ref="A176:B176"/>
    <mergeCell ref="A172:B172"/>
    <mergeCell ref="A171:B171"/>
    <mergeCell ref="A177:B177"/>
    <mergeCell ref="A180:N180"/>
    <mergeCell ref="A197:B197"/>
    <mergeCell ref="A198:B198"/>
    <mergeCell ref="A187:B187"/>
    <mergeCell ref="A188:B188"/>
    <mergeCell ref="A189:B189"/>
    <mergeCell ref="A190:B190"/>
    <mergeCell ref="A181:N181"/>
    <mergeCell ref="A182:B182"/>
    <mergeCell ref="A220:L220"/>
    <mergeCell ref="A223:A226"/>
    <mergeCell ref="A227:A230"/>
    <mergeCell ref="A231:A234"/>
    <mergeCell ref="A235:A238"/>
    <mergeCell ref="A239:A242"/>
    <mergeCell ref="A243:A246"/>
    <mergeCell ref="A247:A250"/>
    <mergeCell ref="A183:B183"/>
    <mergeCell ref="A184:B184"/>
    <mergeCell ref="A185:B185"/>
    <mergeCell ref="A186:B186"/>
    <mergeCell ref="A193:B193"/>
    <mergeCell ref="A194:B194"/>
    <mergeCell ref="A191:B191"/>
    <mergeCell ref="A192:B192"/>
    <mergeCell ref="A195:B195"/>
    <mergeCell ref="A196:B196"/>
    <mergeCell ref="A251:A254"/>
    <mergeCell ref="A255:A258"/>
    <mergeCell ref="A271:K271"/>
    <mergeCell ref="C273:D273"/>
    <mergeCell ref="E273:F273"/>
    <mergeCell ref="G273:H273"/>
    <mergeCell ref="I273:J273"/>
    <mergeCell ref="K273:L273"/>
    <mergeCell ref="B265:I265"/>
    <mergeCell ref="B266:L266"/>
    <mergeCell ref="A259:A262"/>
    <mergeCell ref="B264:I264"/>
    <mergeCell ref="B267:I267"/>
    <mergeCell ref="A270:K270"/>
    <mergeCell ref="K274:L274"/>
    <mergeCell ref="C275:D275"/>
    <mergeCell ref="E275:F275"/>
    <mergeCell ref="G275:H275"/>
    <mergeCell ref="I275:J275"/>
    <mergeCell ref="K275:L275"/>
    <mergeCell ref="C274:D274"/>
    <mergeCell ref="E274:F274"/>
    <mergeCell ref="G274:H274"/>
    <mergeCell ref="I274:J274"/>
    <mergeCell ref="K276:L276"/>
    <mergeCell ref="C277:D277"/>
    <mergeCell ref="E277:F277"/>
    <mergeCell ref="G277:H277"/>
    <mergeCell ref="I277:J277"/>
    <mergeCell ref="K277:L277"/>
    <mergeCell ref="C276:D276"/>
    <mergeCell ref="E276:F276"/>
    <mergeCell ref="G276:H276"/>
    <mergeCell ref="I276:J276"/>
    <mergeCell ref="K278:L278"/>
    <mergeCell ref="C279:D279"/>
    <mergeCell ref="E279:F279"/>
    <mergeCell ref="G279:H279"/>
    <mergeCell ref="I279:J279"/>
    <mergeCell ref="K279:L279"/>
    <mergeCell ref="C278:D278"/>
    <mergeCell ref="E278:F278"/>
    <mergeCell ref="G278:H278"/>
    <mergeCell ref="I278:J278"/>
    <mergeCell ref="K280:L280"/>
    <mergeCell ref="C281:D281"/>
    <mergeCell ref="E281:F281"/>
    <mergeCell ref="G281:H281"/>
    <mergeCell ref="I281:J281"/>
    <mergeCell ref="K281:L281"/>
    <mergeCell ref="C280:D280"/>
    <mergeCell ref="E280:F280"/>
    <mergeCell ref="G280:H280"/>
    <mergeCell ref="I280:J280"/>
    <mergeCell ref="K282:L282"/>
    <mergeCell ref="C283:D283"/>
    <mergeCell ref="E283:F283"/>
    <mergeCell ref="G283:H283"/>
    <mergeCell ref="I283:J283"/>
    <mergeCell ref="K283:L283"/>
    <mergeCell ref="C282:D282"/>
    <mergeCell ref="E282:F282"/>
    <mergeCell ref="M287:M289"/>
    <mergeCell ref="A288:K288"/>
    <mergeCell ref="A289:K289"/>
    <mergeCell ref="G282:H282"/>
    <mergeCell ref="I282:J282"/>
    <mergeCell ref="K284:L284"/>
    <mergeCell ref="C285:D285"/>
    <mergeCell ref="E285:F285"/>
    <mergeCell ref="G285:H285"/>
    <mergeCell ref="I285:J285"/>
    <mergeCell ref="G284:H284"/>
    <mergeCell ref="I284:J284"/>
    <mergeCell ref="D290:G290"/>
    <mergeCell ref="H290:I290"/>
    <mergeCell ref="J290:L290"/>
    <mergeCell ref="A304:K304"/>
    <mergeCell ref="A287:K287"/>
    <mergeCell ref="K285:L285"/>
    <mergeCell ref="C284:D284"/>
    <mergeCell ref="E284:F284"/>
    <mergeCell ref="J307:K307"/>
    <mergeCell ref="B306:C306"/>
    <mergeCell ref="D306:E306"/>
    <mergeCell ref="F306:G306"/>
    <mergeCell ref="H306:I306"/>
    <mergeCell ref="J306:K306"/>
    <mergeCell ref="B307:C307"/>
    <mergeCell ref="D307:E307"/>
    <mergeCell ref="F307:G307"/>
    <mergeCell ref="H307:I307"/>
    <mergeCell ref="J308:K308"/>
    <mergeCell ref="B309:C309"/>
    <mergeCell ref="D309:E309"/>
    <mergeCell ref="F309:G309"/>
    <mergeCell ref="H309:I309"/>
    <mergeCell ref="J309:K309"/>
    <mergeCell ref="B308:C308"/>
    <mergeCell ref="D308:E308"/>
    <mergeCell ref="F308:G308"/>
    <mergeCell ref="H308:I308"/>
    <mergeCell ref="J310:K310"/>
    <mergeCell ref="B311:C311"/>
    <mergeCell ref="D311:E311"/>
    <mergeCell ref="F311:G311"/>
    <mergeCell ref="H311:I311"/>
    <mergeCell ref="J311:K311"/>
    <mergeCell ref="B310:C310"/>
    <mergeCell ref="D310:E310"/>
    <mergeCell ref="F310:G310"/>
    <mergeCell ref="H310:I310"/>
    <mergeCell ref="J312:K312"/>
    <mergeCell ref="B313:C313"/>
    <mergeCell ref="D313:E313"/>
    <mergeCell ref="F313:G313"/>
    <mergeCell ref="H313:I313"/>
    <mergeCell ref="J313:K313"/>
    <mergeCell ref="B312:C312"/>
    <mergeCell ref="D312:E312"/>
    <mergeCell ref="F312:G312"/>
    <mergeCell ref="H312:I312"/>
    <mergeCell ref="J314:K314"/>
    <mergeCell ref="B315:C315"/>
    <mergeCell ref="D315:E315"/>
    <mergeCell ref="F315:G315"/>
    <mergeCell ref="H315:I315"/>
    <mergeCell ref="J315:K315"/>
    <mergeCell ref="B314:C314"/>
    <mergeCell ref="D314:E314"/>
    <mergeCell ref="F314:G314"/>
    <mergeCell ref="H314:I314"/>
    <mergeCell ref="J316:K316"/>
    <mergeCell ref="B317:C317"/>
    <mergeCell ref="D317:E317"/>
    <mergeCell ref="F317:G317"/>
    <mergeCell ref="H317:I317"/>
    <mergeCell ref="J317:K317"/>
    <mergeCell ref="B316:C316"/>
    <mergeCell ref="D316:E316"/>
    <mergeCell ref="F316:G316"/>
    <mergeCell ref="H316:I316"/>
    <mergeCell ref="F324:G324"/>
    <mergeCell ref="H324:J324"/>
    <mergeCell ref="A325:C325"/>
    <mergeCell ref="A326:C326"/>
    <mergeCell ref="A327:C327"/>
    <mergeCell ref="A328:C328"/>
    <mergeCell ref="B324:E324"/>
    <mergeCell ref="J318:K318"/>
    <mergeCell ref="A320:K320"/>
    <mergeCell ref="A321:K321"/>
    <mergeCell ref="A322:K322"/>
    <mergeCell ref="B318:C318"/>
    <mergeCell ref="D318:E318"/>
    <mergeCell ref="F318:G318"/>
    <mergeCell ref="H318:I318"/>
  </mergeCells>
  <phoneticPr fontId="14" type="noConversion"/>
  <printOptions horizontalCentered="1"/>
  <pageMargins left="0.39370078740157483" right="0.39370078740157483" top="0.2" bottom="0.33" header="0.45" footer="0.3"/>
  <pageSetup paperSize="9" scale="85" orientation="landscape"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3"/>
  <dimension ref="A1:O328"/>
  <sheetViews>
    <sheetView workbookViewId="0">
      <selection sqref="A1:H1"/>
    </sheetView>
  </sheetViews>
  <sheetFormatPr baseColWidth="10" defaultColWidth="11.453125" defaultRowHeight="13.45" x14ac:dyDescent="0.25"/>
  <cols>
    <col min="1" max="1" width="17" style="14" customWidth="1"/>
    <col min="2" max="2" width="43.1796875" style="14" customWidth="1"/>
    <col min="3" max="14" width="8.7265625" style="14" customWidth="1"/>
    <col min="15" max="16384" width="11.453125" style="14"/>
  </cols>
  <sheetData>
    <row r="1" spans="1:11" ht="16.55" customHeight="1" x14ac:dyDescent="0.25">
      <c r="A1" s="15" t="s">
        <v>1409</v>
      </c>
      <c r="B1" s="15" t="str">
        <f>'D04'!B1</f>
        <v xml:space="preserve"> ………………… </v>
      </c>
    </row>
    <row r="2" spans="1:11" ht="16.55" customHeight="1" x14ac:dyDescent="0.25">
      <c r="A2" s="15" t="s">
        <v>1408</v>
      </c>
      <c r="B2" s="155">
        <f>'D04'!B2</f>
        <v>0</v>
      </c>
    </row>
    <row r="3" spans="1:11" ht="16.55" customHeight="1" x14ac:dyDescent="0.25">
      <c r="A3" s="15" t="s">
        <v>1508</v>
      </c>
      <c r="B3" s="155" t="s">
        <v>1511</v>
      </c>
    </row>
    <row r="4" spans="1:11" ht="51.75" customHeight="1" x14ac:dyDescent="0.25">
      <c r="A4" s="1305" t="s">
        <v>1590</v>
      </c>
      <c r="B4" s="1256"/>
      <c r="C4" s="1256"/>
      <c r="D4" s="1256"/>
      <c r="E4" s="1256"/>
      <c r="F4" s="1256"/>
      <c r="G4" s="1256"/>
      <c r="H4" s="1256"/>
      <c r="I4" s="1256"/>
    </row>
    <row r="5" spans="1:11" ht="10.5" customHeight="1" x14ac:dyDescent="0.25"/>
    <row r="6" spans="1:11" ht="29.95" customHeight="1" x14ac:dyDescent="0.25">
      <c r="A6" s="1194" t="s">
        <v>320</v>
      </c>
      <c r="B6" s="1194"/>
      <c r="C6" s="1194"/>
      <c r="D6" s="1194"/>
      <c r="E6" s="1194"/>
      <c r="F6" s="1194"/>
      <c r="G6" s="1194"/>
      <c r="H6" s="1194"/>
      <c r="I6" s="1194"/>
      <c r="J6" s="49"/>
      <c r="K6" s="49"/>
    </row>
    <row r="7" spans="1:11" ht="16.55" customHeight="1" x14ac:dyDescent="0.25">
      <c r="A7" s="14" t="s">
        <v>698</v>
      </c>
      <c r="H7" s="14" t="s">
        <v>1628</v>
      </c>
    </row>
    <row r="8" spans="1:11" ht="16.55" customHeight="1" x14ac:dyDescent="0.25">
      <c r="A8" s="1296" t="s">
        <v>725</v>
      </c>
      <c r="B8" s="1297"/>
      <c r="C8" s="103" t="s">
        <v>894</v>
      </c>
      <c r="D8" s="47">
        <f>E8-1</f>
        <v>-4</v>
      </c>
      <c r="E8" s="47">
        <f>F8-1</f>
        <v>-3</v>
      </c>
      <c r="F8" s="47">
        <f>G8-1</f>
        <v>-2</v>
      </c>
      <c r="G8" s="47">
        <f>H8-1</f>
        <v>-1</v>
      </c>
      <c r="H8" s="47">
        <f>B2</f>
        <v>0</v>
      </c>
      <c r="I8" s="103" t="s">
        <v>856</v>
      </c>
    </row>
    <row r="9" spans="1:11" ht="16.55" customHeight="1" x14ac:dyDescent="0.25">
      <c r="A9" s="1298" t="s">
        <v>726</v>
      </c>
      <c r="B9" s="1299"/>
      <c r="C9" s="51" t="s">
        <v>642</v>
      </c>
      <c r="D9" s="282"/>
      <c r="E9" s="700">
        <f>D14</f>
        <v>0</v>
      </c>
      <c r="F9" s="700">
        <f>E14</f>
        <v>0</v>
      </c>
      <c r="G9" s="700">
        <f>F14</f>
        <v>0</v>
      </c>
      <c r="H9" s="700">
        <f>G14</f>
        <v>0</v>
      </c>
      <c r="I9" s="259" t="s">
        <v>642</v>
      </c>
    </row>
    <row r="10" spans="1:11" ht="16.55" customHeight="1" x14ac:dyDescent="0.25">
      <c r="A10" s="1300" t="s">
        <v>727</v>
      </c>
      <c r="B10" s="1301"/>
      <c r="C10" s="52" t="s">
        <v>642</v>
      </c>
      <c r="D10" s="291"/>
      <c r="E10" s="291"/>
      <c r="F10" s="291"/>
      <c r="G10" s="291"/>
      <c r="H10" s="257" t="s">
        <v>642</v>
      </c>
      <c r="I10" s="257" t="s">
        <v>642</v>
      </c>
    </row>
    <row r="11" spans="1:11" ht="16.55" customHeight="1" x14ac:dyDescent="0.25">
      <c r="A11" s="1300" t="s">
        <v>728</v>
      </c>
      <c r="B11" s="1301"/>
      <c r="C11" s="52"/>
      <c r="D11" s="291"/>
      <c r="E11" s="291"/>
      <c r="F11" s="291"/>
      <c r="G11" s="291"/>
      <c r="H11" s="257"/>
      <c r="I11" s="264">
        <f>SUM(C11:H11)</f>
        <v>0</v>
      </c>
    </row>
    <row r="12" spans="1:11" ht="16.55" customHeight="1" x14ac:dyDescent="0.25">
      <c r="A12" s="1300" t="s">
        <v>688</v>
      </c>
      <c r="B12" s="1301"/>
      <c r="C12" s="52"/>
      <c r="D12" s="291"/>
      <c r="E12" s="291"/>
      <c r="F12" s="291"/>
      <c r="G12" s="291"/>
      <c r="H12" s="257"/>
      <c r="I12" s="264">
        <f>SUM(C12:H12)</f>
        <v>0</v>
      </c>
    </row>
    <row r="13" spans="1:11" ht="16.55" customHeight="1" x14ac:dyDescent="0.25">
      <c r="A13" s="1300" t="s">
        <v>689</v>
      </c>
      <c r="B13" s="1301"/>
      <c r="C13" s="52"/>
      <c r="D13" s="291"/>
      <c r="E13" s="291"/>
      <c r="F13" s="291"/>
      <c r="G13" s="291"/>
      <c r="H13" s="257"/>
      <c r="I13" s="264">
        <f>SUM(C13:H13)</f>
        <v>0</v>
      </c>
    </row>
    <row r="14" spans="1:11" ht="16.55" customHeight="1" x14ac:dyDescent="0.25">
      <c r="A14" s="1302" t="s">
        <v>729</v>
      </c>
      <c r="B14" s="1303"/>
      <c r="C14" s="18" t="s">
        <v>642</v>
      </c>
      <c r="D14" s="287"/>
      <c r="E14" s="287"/>
      <c r="F14" s="287"/>
      <c r="G14" s="287"/>
      <c r="H14" s="260"/>
      <c r="I14" s="260" t="s">
        <v>642</v>
      </c>
    </row>
    <row r="15" spans="1:11" ht="16.55" customHeight="1" x14ac:dyDescent="0.25">
      <c r="A15" s="1296" t="s">
        <v>730</v>
      </c>
      <c r="B15" s="1297"/>
      <c r="C15" s="24" t="s">
        <v>642</v>
      </c>
      <c r="D15" s="245">
        <f>D9+D10+D11+D12-D13-D14</f>
        <v>0</v>
      </c>
      <c r="E15" s="245">
        <f>E9+E10+E11+E12-E13-E14</f>
        <v>0</v>
      </c>
      <c r="F15" s="245">
        <f>F9+F10+F11+F12-F13-F14</f>
        <v>0</v>
      </c>
      <c r="G15" s="245">
        <f>G9+G10+G11+G12-G13-G14</f>
        <v>0</v>
      </c>
      <c r="H15" s="245">
        <f>H9+H11+H12-H13-H14</f>
        <v>0</v>
      </c>
      <c r="I15" s="254" t="s">
        <v>642</v>
      </c>
    </row>
    <row r="16" spans="1:11" ht="8.1999999999999993" customHeight="1" x14ac:dyDescent="0.25"/>
    <row r="17" spans="1:14" ht="14.1" customHeight="1" x14ac:dyDescent="0.25">
      <c r="A17" s="67" t="s">
        <v>319</v>
      </c>
      <c r="B17" s="67"/>
    </row>
    <row r="18" spans="1:14" ht="8.1999999999999993" customHeight="1" x14ac:dyDescent="0.25">
      <c r="A18" s="49"/>
      <c r="B18" s="49"/>
    </row>
    <row r="19" spans="1:14" ht="29.95" customHeight="1" x14ac:dyDescent="0.25">
      <c r="A19" s="1194" t="s">
        <v>321</v>
      </c>
      <c r="B19" s="1194"/>
      <c r="C19" s="1194"/>
      <c r="D19" s="1194"/>
      <c r="E19" s="1194"/>
      <c r="F19" s="1194"/>
      <c r="G19" s="1194"/>
      <c r="H19" s="1194"/>
      <c r="I19" s="1194"/>
      <c r="J19" s="1194"/>
      <c r="K19" s="1194"/>
      <c r="L19" s="1194"/>
      <c r="M19" s="1194"/>
      <c r="N19" s="1194"/>
    </row>
    <row r="20" spans="1:14" ht="9" customHeight="1" x14ac:dyDescent="0.25">
      <c r="A20" s="13"/>
      <c r="B20" s="13"/>
    </row>
    <row r="21" spans="1:14" ht="16.55" customHeight="1" x14ac:dyDescent="0.25">
      <c r="A21" s="1304" t="s">
        <v>673</v>
      </c>
      <c r="B21" s="1304"/>
      <c r="C21" s="1304"/>
      <c r="D21" s="1304"/>
      <c r="E21" s="1304"/>
      <c r="F21" s="1304"/>
      <c r="G21" s="1304"/>
      <c r="H21" s="1304"/>
      <c r="I21" s="1304"/>
      <c r="J21" s="1304"/>
      <c r="K21" s="1304"/>
      <c r="L21" s="1304"/>
      <c r="M21" s="1304"/>
      <c r="N21" s="1304"/>
    </row>
    <row r="22" spans="1:14" ht="16.55" customHeight="1" x14ac:dyDescent="0.25">
      <c r="A22" s="1296" t="s">
        <v>908</v>
      </c>
      <c r="B22" s="1297"/>
      <c r="C22" s="107" t="s">
        <v>894</v>
      </c>
      <c r="D22" s="12">
        <f t="shared" ref="D22:K22" si="0">E22-1</f>
        <v>-9</v>
      </c>
      <c r="E22" s="12">
        <f t="shared" si="0"/>
        <v>-8</v>
      </c>
      <c r="F22" s="12">
        <f t="shared" si="0"/>
        <v>-7</v>
      </c>
      <c r="G22" s="12">
        <f t="shared" si="0"/>
        <v>-6</v>
      </c>
      <c r="H22" s="12">
        <f t="shared" si="0"/>
        <v>-5</v>
      </c>
      <c r="I22" s="12">
        <f t="shared" si="0"/>
        <v>-4</v>
      </c>
      <c r="J22" s="12">
        <f t="shared" si="0"/>
        <v>-3</v>
      </c>
      <c r="K22" s="12">
        <f t="shared" si="0"/>
        <v>-2</v>
      </c>
      <c r="L22" s="12">
        <f>M22-1</f>
        <v>-1</v>
      </c>
      <c r="M22" s="12">
        <f>B2</f>
        <v>0</v>
      </c>
      <c r="N22" s="107" t="s">
        <v>693</v>
      </c>
    </row>
    <row r="23" spans="1:14" ht="16.55" customHeight="1" x14ac:dyDescent="0.25">
      <c r="A23" s="1298" t="s">
        <v>617</v>
      </c>
      <c r="B23" s="1299"/>
      <c r="C23" s="701">
        <f>C24</f>
        <v>0</v>
      </c>
      <c r="D23" s="290"/>
      <c r="E23" s="290"/>
      <c r="F23" s="290"/>
      <c r="G23" s="290"/>
      <c r="H23" s="290"/>
      <c r="I23" s="257"/>
      <c r="J23" s="291"/>
      <c r="K23" s="291"/>
      <c r="L23" s="291"/>
      <c r="M23" s="291" t="s">
        <v>618</v>
      </c>
      <c r="N23" s="291" t="s">
        <v>618</v>
      </c>
    </row>
    <row r="24" spans="1:14" ht="16.55" customHeight="1" x14ac:dyDescent="0.25">
      <c r="A24" s="1300" t="s">
        <v>619</v>
      </c>
      <c r="B24" s="1301"/>
      <c r="C24" s="290"/>
      <c r="D24" s="290"/>
      <c r="E24" s="290"/>
      <c r="F24" s="290"/>
      <c r="G24" s="290"/>
      <c r="H24" s="290"/>
      <c r="I24" s="257"/>
      <c r="J24" s="291"/>
      <c r="K24" s="291"/>
      <c r="L24" s="291"/>
      <c r="M24" s="291" t="s">
        <v>618</v>
      </c>
      <c r="N24" s="466">
        <f>SUM(C24:L24)</f>
        <v>0</v>
      </c>
    </row>
    <row r="25" spans="1:14" ht="16.55" customHeight="1" x14ac:dyDescent="0.25">
      <c r="A25" s="1300" t="s">
        <v>620</v>
      </c>
      <c r="B25" s="1301"/>
      <c r="C25" s="290"/>
      <c r="D25" s="290"/>
      <c r="E25" s="290"/>
      <c r="F25" s="290"/>
      <c r="G25" s="290"/>
      <c r="H25" s="290"/>
      <c r="I25" s="257"/>
      <c r="J25" s="291"/>
      <c r="K25" s="291"/>
      <c r="L25" s="291"/>
      <c r="M25" s="291"/>
      <c r="N25" s="466">
        <f>SUM(C25:M25)</f>
        <v>0</v>
      </c>
    </row>
    <row r="26" spans="1:14" ht="16.55" customHeight="1" x14ac:dyDescent="0.25">
      <c r="A26" s="1302" t="s">
        <v>694</v>
      </c>
      <c r="B26" s="1303"/>
      <c r="C26" s="699">
        <f>C37-C38+C24-C25+C30+C31-C32+C33-C34-C35+C36</f>
        <v>0</v>
      </c>
      <c r="D26" s="699">
        <f>D37-D38+D24-D25+D30+D31-D32+D33-D34-D35+D36</f>
        <v>0</v>
      </c>
      <c r="E26" s="699">
        <f t="shared" ref="E26:L26" si="1">E37-E38+E24-E25+E30+E31-E32+E33-E34-E35+E36</f>
        <v>0</v>
      </c>
      <c r="F26" s="699">
        <f t="shared" si="1"/>
        <v>0</v>
      </c>
      <c r="G26" s="699">
        <f t="shared" si="1"/>
        <v>0</v>
      </c>
      <c r="H26" s="699">
        <f t="shared" si="1"/>
        <v>0</v>
      </c>
      <c r="I26" s="699" t="e">
        <f t="shared" si="1"/>
        <v>#DIV/0!</v>
      </c>
      <c r="J26" s="699" t="e">
        <f t="shared" si="1"/>
        <v>#DIV/0!</v>
      </c>
      <c r="K26" s="699" t="e">
        <f t="shared" si="1"/>
        <v>#DIV/0!</v>
      </c>
      <c r="L26" s="699" t="e">
        <f t="shared" si="1"/>
        <v>#DIV/0!</v>
      </c>
      <c r="M26" s="699" t="e">
        <f>-M25+M30+M36</f>
        <v>#DIV/0!</v>
      </c>
      <c r="N26" s="466" t="e">
        <f>SUM(C26:M26)</f>
        <v>#DIV/0!</v>
      </c>
    </row>
    <row r="27" spans="1:14" ht="16.55" customHeight="1" x14ac:dyDescent="0.25">
      <c r="A27" s="1296" t="s">
        <v>622</v>
      </c>
      <c r="B27" s="1297"/>
      <c r="C27" s="292" t="s">
        <v>618</v>
      </c>
      <c r="D27" s="265">
        <f>D23-D24+D25+D26</f>
        <v>0</v>
      </c>
      <c r="E27" s="265">
        <f t="shared" ref="E27:L27" si="2">E23-E24+E25+E26</f>
        <v>0</v>
      </c>
      <c r="F27" s="265">
        <f t="shared" si="2"/>
        <v>0</v>
      </c>
      <c r="G27" s="265">
        <f t="shared" si="2"/>
        <v>0</v>
      </c>
      <c r="H27" s="265">
        <f t="shared" si="2"/>
        <v>0</v>
      </c>
      <c r="I27" s="265" t="e">
        <f t="shared" si="2"/>
        <v>#DIV/0!</v>
      </c>
      <c r="J27" s="265" t="e">
        <f t="shared" si="2"/>
        <v>#DIV/0!</v>
      </c>
      <c r="K27" s="265" t="e">
        <f t="shared" si="2"/>
        <v>#DIV/0!</v>
      </c>
      <c r="L27" s="265" t="e">
        <f t="shared" si="2"/>
        <v>#DIV/0!</v>
      </c>
      <c r="M27" s="265" t="e">
        <f>M25+M26</f>
        <v>#DIV/0!</v>
      </c>
      <c r="N27" s="254" t="s">
        <v>618</v>
      </c>
    </row>
    <row r="28" spans="1:14" ht="16.55" customHeight="1" x14ac:dyDescent="0.25">
      <c r="A28" s="1298" t="s">
        <v>623</v>
      </c>
      <c r="B28" s="1299"/>
      <c r="C28" s="290"/>
      <c r="D28" s="290"/>
      <c r="E28" s="290"/>
      <c r="F28" s="290"/>
      <c r="G28" s="290"/>
      <c r="H28" s="290"/>
      <c r="I28" s="257"/>
      <c r="J28" s="291"/>
      <c r="K28" s="291"/>
      <c r="L28" s="291"/>
      <c r="M28" s="291"/>
      <c r="N28" s="291"/>
    </row>
    <row r="29" spans="1:14" ht="16.55" customHeight="1" x14ac:dyDescent="0.25">
      <c r="A29" s="1300" t="s">
        <v>624</v>
      </c>
      <c r="B29" s="1301"/>
      <c r="C29" s="290" t="s">
        <v>618</v>
      </c>
      <c r="D29" s="290"/>
      <c r="E29" s="290"/>
      <c r="F29" s="290"/>
      <c r="G29" s="290"/>
      <c r="H29" s="290"/>
      <c r="I29" s="257"/>
      <c r="J29" s="291"/>
      <c r="K29" s="291"/>
      <c r="L29" s="291"/>
      <c r="M29" s="291" t="s">
        <v>618</v>
      </c>
      <c r="N29" s="291" t="s">
        <v>618</v>
      </c>
    </row>
    <row r="30" spans="1:14" ht="16.55" customHeight="1" x14ac:dyDescent="0.25">
      <c r="A30" s="1300" t="s">
        <v>625</v>
      </c>
      <c r="B30" s="1301"/>
      <c r="C30" s="290"/>
      <c r="D30" s="290"/>
      <c r="E30" s="290"/>
      <c r="F30" s="290"/>
      <c r="G30" s="290"/>
      <c r="H30" s="290"/>
      <c r="I30" s="257"/>
      <c r="J30" s="291"/>
      <c r="K30" s="291"/>
      <c r="L30" s="291"/>
      <c r="M30" s="291"/>
      <c r="N30" s="264">
        <f>SUM(C30:M30)</f>
        <v>0</v>
      </c>
    </row>
    <row r="31" spans="1:14" ht="16.55" customHeight="1" x14ac:dyDescent="0.25">
      <c r="A31" s="1300" t="s">
        <v>731</v>
      </c>
      <c r="B31" s="1301"/>
      <c r="C31" s="290"/>
      <c r="D31" s="290"/>
      <c r="E31" s="290"/>
      <c r="F31" s="290"/>
      <c r="G31" s="290"/>
      <c r="H31" s="290"/>
      <c r="I31" s="257"/>
      <c r="J31" s="291"/>
      <c r="K31" s="291"/>
      <c r="L31" s="291"/>
      <c r="M31" s="291" t="s">
        <v>618</v>
      </c>
      <c r="N31" s="264">
        <f>SUM(C31:L31)</f>
        <v>0</v>
      </c>
    </row>
    <row r="32" spans="1:14" ht="16.55" customHeight="1" x14ac:dyDescent="0.25">
      <c r="A32" s="1300" t="s">
        <v>732</v>
      </c>
      <c r="B32" s="1301"/>
      <c r="C32" s="290"/>
      <c r="D32" s="290"/>
      <c r="E32" s="290"/>
      <c r="F32" s="290"/>
      <c r="G32" s="290"/>
      <c r="H32" s="290"/>
      <c r="I32" s="257"/>
      <c r="J32" s="291"/>
      <c r="K32" s="291"/>
      <c r="L32" s="291"/>
      <c r="M32" s="291" t="s">
        <v>618</v>
      </c>
      <c r="N32" s="264">
        <f>SUM(C32:L32)</f>
        <v>0</v>
      </c>
    </row>
    <row r="33" spans="1:14" ht="16.55" customHeight="1" x14ac:dyDescent="0.25">
      <c r="A33" s="1300" t="s">
        <v>733</v>
      </c>
      <c r="B33" s="1301"/>
      <c r="C33" s="290"/>
      <c r="D33" s="290"/>
      <c r="E33" s="290"/>
      <c r="F33" s="290"/>
      <c r="G33" s="290"/>
      <c r="H33" s="290"/>
      <c r="I33" s="257"/>
      <c r="J33" s="291"/>
      <c r="K33" s="291"/>
      <c r="L33" s="291"/>
      <c r="M33" s="291" t="s">
        <v>618</v>
      </c>
      <c r="N33" s="264">
        <f>SUM(C33:L33)</f>
        <v>0</v>
      </c>
    </row>
    <row r="34" spans="1:14" ht="16.55" customHeight="1" x14ac:dyDescent="0.25">
      <c r="A34" s="1300" t="s">
        <v>734</v>
      </c>
      <c r="B34" s="1301"/>
      <c r="C34" s="290"/>
      <c r="D34" s="290"/>
      <c r="E34" s="290"/>
      <c r="F34" s="290"/>
      <c r="G34" s="290"/>
      <c r="H34" s="290"/>
      <c r="I34" s="257"/>
      <c r="J34" s="291"/>
      <c r="K34" s="291"/>
      <c r="L34" s="291"/>
      <c r="M34" s="291" t="s">
        <v>618</v>
      </c>
      <c r="N34" s="264">
        <f>SUM(C34:L34)</f>
        <v>0</v>
      </c>
    </row>
    <row r="35" spans="1:14" ht="16.55" customHeight="1" x14ac:dyDescent="0.25">
      <c r="A35" s="1300" t="s">
        <v>628</v>
      </c>
      <c r="B35" s="1301"/>
      <c r="C35" s="290"/>
      <c r="D35" s="290"/>
      <c r="E35" s="290"/>
      <c r="F35" s="290"/>
      <c r="G35" s="290"/>
      <c r="H35" s="290"/>
      <c r="I35" s="257"/>
      <c r="J35" s="291"/>
      <c r="K35" s="291"/>
      <c r="L35" s="291"/>
      <c r="M35" s="291" t="s">
        <v>618</v>
      </c>
      <c r="N35" s="264">
        <f>SUM(C35:L35)</f>
        <v>0</v>
      </c>
    </row>
    <row r="36" spans="1:14" ht="16.55" customHeight="1" x14ac:dyDescent="0.25">
      <c r="A36" s="1302" t="s">
        <v>629</v>
      </c>
      <c r="B36" s="1303"/>
      <c r="C36" s="292"/>
      <c r="D36" s="292"/>
      <c r="E36" s="292"/>
      <c r="F36" s="292"/>
      <c r="G36" s="292"/>
      <c r="H36" s="292"/>
      <c r="I36" s="704" t="e">
        <f>E100</f>
        <v>#DIV/0!</v>
      </c>
      <c r="J36" s="705" t="e">
        <f>E99</f>
        <v>#DIV/0!</v>
      </c>
      <c r="K36" s="705" t="e">
        <f>E98</f>
        <v>#DIV/0!</v>
      </c>
      <c r="L36" s="705" t="e">
        <f>E97</f>
        <v>#DIV/0!</v>
      </c>
      <c r="M36" s="705" t="e">
        <f>E96</f>
        <v>#DIV/0!</v>
      </c>
      <c r="N36" s="265" t="e">
        <f>SUM(C36:M36)</f>
        <v>#DIV/0!</v>
      </c>
    </row>
    <row r="37" spans="1:14" s="698" customFormat="1" ht="18.95" hidden="1" customHeight="1" x14ac:dyDescent="0.25">
      <c r="A37" s="1263" t="s">
        <v>200</v>
      </c>
      <c r="B37" s="1263"/>
      <c r="C37" s="697"/>
      <c r="D37" s="697"/>
      <c r="E37" s="697"/>
      <c r="F37" s="697"/>
      <c r="G37" s="697"/>
      <c r="H37" s="697"/>
      <c r="I37" s="697"/>
      <c r="J37" s="697"/>
      <c r="K37" s="697"/>
      <c r="L37" s="697"/>
      <c r="M37" s="654" t="s">
        <v>618</v>
      </c>
      <c r="N37" s="697"/>
    </row>
    <row r="38" spans="1:14" s="698" customFormat="1" ht="24.75" hidden="1" customHeight="1" x14ac:dyDescent="0.25">
      <c r="A38" s="1263" t="s">
        <v>201</v>
      </c>
      <c r="B38" s="1263"/>
      <c r="C38" s="697"/>
      <c r="D38" s="697"/>
      <c r="E38" s="697"/>
      <c r="F38" s="697"/>
      <c r="G38" s="697"/>
      <c r="H38" s="697"/>
      <c r="I38" s="697"/>
      <c r="J38" s="697"/>
      <c r="K38" s="697"/>
      <c r="L38" s="697"/>
      <c r="M38" s="258" t="s">
        <v>618</v>
      </c>
      <c r="N38" s="697"/>
    </row>
    <row r="39" spans="1:14" ht="10.5" customHeight="1" x14ac:dyDescent="0.25">
      <c r="A39" s="84"/>
      <c r="B39" s="84"/>
      <c r="C39" s="84"/>
      <c r="D39" s="84"/>
      <c r="E39" s="84"/>
      <c r="F39" s="84"/>
      <c r="G39" s="84"/>
      <c r="H39" s="84"/>
      <c r="I39" s="84"/>
      <c r="J39" s="84"/>
      <c r="K39" s="84"/>
      <c r="L39" s="84"/>
      <c r="M39" s="84"/>
      <c r="N39" s="84"/>
    </row>
    <row r="40" spans="1:14" ht="14.1" customHeight="1" x14ac:dyDescent="0.25">
      <c r="A40" s="1192" t="s">
        <v>695</v>
      </c>
      <c r="B40" s="1192"/>
      <c r="C40" s="1192"/>
      <c r="D40" s="1192"/>
      <c r="E40" s="1192"/>
      <c r="F40" s="1192"/>
      <c r="G40" s="1192"/>
      <c r="H40" s="1192"/>
      <c r="I40" s="1192"/>
    </row>
    <row r="41" spans="1:14" ht="14.1" customHeight="1" x14ac:dyDescent="0.25">
      <c r="A41" s="1192" t="s">
        <v>735</v>
      </c>
      <c r="B41" s="1192"/>
      <c r="C41" s="1192"/>
      <c r="D41" s="1192"/>
      <c r="E41" s="1192"/>
      <c r="F41" s="1192"/>
      <c r="G41" s="1192"/>
      <c r="H41" s="1192"/>
      <c r="I41" s="1192"/>
    </row>
    <row r="42" spans="1:14" ht="14.1" customHeight="1" x14ac:dyDescent="0.25">
      <c r="A42" s="1192" t="s">
        <v>631</v>
      </c>
      <c r="B42" s="1192"/>
      <c r="C42" s="1192"/>
      <c r="D42" s="1192"/>
      <c r="E42" s="1192"/>
      <c r="F42" s="1192"/>
      <c r="G42" s="1192"/>
      <c r="H42" s="1192"/>
      <c r="I42" s="1192"/>
    </row>
    <row r="43" spans="1:14" ht="16.55" customHeight="1" x14ac:dyDescent="0.25">
      <c r="A43" s="144"/>
    </row>
    <row r="44" spans="1:14" ht="16.55" customHeight="1" x14ac:dyDescent="0.25"/>
    <row r="45" spans="1:14" ht="16.55" customHeight="1" x14ac:dyDescent="0.25">
      <c r="A45" s="1304" t="s">
        <v>672</v>
      </c>
      <c r="B45" s="1304"/>
      <c r="C45" s="1304"/>
      <c r="D45" s="1304"/>
      <c r="E45" s="1304"/>
      <c r="F45" s="1304"/>
      <c r="G45" s="1304"/>
      <c r="H45" s="1304"/>
      <c r="I45" s="1304"/>
      <c r="J45" s="1304"/>
      <c r="K45" s="1304"/>
      <c r="L45" s="1304"/>
      <c r="M45" s="1304"/>
      <c r="N45" s="1304"/>
    </row>
    <row r="46" spans="1:14" ht="16.55" customHeight="1" x14ac:dyDescent="0.25">
      <c r="A46" s="1296" t="s">
        <v>908</v>
      </c>
      <c r="B46" s="1297"/>
      <c r="C46" s="107" t="s">
        <v>894</v>
      </c>
      <c r="D46" s="12">
        <f t="shared" ref="D46:K46" si="3">E46-1</f>
        <v>-9</v>
      </c>
      <c r="E46" s="12">
        <f t="shared" si="3"/>
        <v>-8</v>
      </c>
      <c r="F46" s="12">
        <f t="shared" si="3"/>
        <v>-7</v>
      </c>
      <c r="G46" s="12">
        <f t="shared" si="3"/>
        <v>-6</v>
      </c>
      <c r="H46" s="12">
        <f t="shared" si="3"/>
        <v>-5</v>
      </c>
      <c r="I46" s="12">
        <f t="shared" si="3"/>
        <v>-4</v>
      </c>
      <c r="J46" s="12">
        <f t="shared" si="3"/>
        <v>-3</v>
      </c>
      <c r="K46" s="12">
        <f t="shared" si="3"/>
        <v>-2</v>
      </c>
      <c r="L46" s="12">
        <f>M46-1</f>
        <v>-1</v>
      </c>
      <c r="M46" s="12">
        <f>B2</f>
        <v>0</v>
      </c>
      <c r="N46" s="107" t="s">
        <v>693</v>
      </c>
    </row>
    <row r="47" spans="1:14" ht="18.95" customHeight="1" x14ac:dyDescent="0.25">
      <c r="A47" s="1298" t="s">
        <v>617</v>
      </c>
      <c r="B47" s="1299"/>
      <c r="C47" s="701">
        <f>C48</f>
        <v>0</v>
      </c>
      <c r="D47" s="290"/>
      <c r="E47" s="290"/>
      <c r="F47" s="290"/>
      <c r="G47" s="290"/>
      <c r="H47" s="290"/>
      <c r="I47" s="257"/>
      <c r="J47" s="291"/>
      <c r="K47" s="291"/>
      <c r="L47" s="291"/>
      <c r="M47" s="291" t="s">
        <v>618</v>
      </c>
      <c r="N47" s="291" t="s">
        <v>618</v>
      </c>
    </row>
    <row r="48" spans="1:14" ht="18.95" customHeight="1" x14ac:dyDescent="0.25">
      <c r="A48" s="1300" t="s">
        <v>619</v>
      </c>
      <c r="B48" s="1301"/>
      <c r="C48" s="290"/>
      <c r="D48" s="290"/>
      <c r="E48" s="290"/>
      <c r="F48" s="290"/>
      <c r="G48" s="290"/>
      <c r="H48" s="290"/>
      <c r="I48" s="257"/>
      <c r="J48" s="291"/>
      <c r="K48" s="291"/>
      <c r="L48" s="291"/>
      <c r="M48" s="291" t="s">
        <v>618</v>
      </c>
      <c r="N48" s="466">
        <f>SUM(C48:L48)</f>
        <v>0</v>
      </c>
    </row>
    <row r="49" spans="1:14" ht="18.95" customHeight="1" x14ac:dyDescent="0.25">
      <c r="A49" s="1300" t="s">
        <v>620</v>
      </c>
      <c r="B49" s="1301"/>
      <c r="C49" s="290"/>
      <c r="D49" s="290"/>
      <c r="E49" s="290"/>
      <c r="F49" s="290"/>
      <c r="G49" s="290"/>
      <c r="H49" s="290"/>
      <c r="I49" s="257"/>
      <c r="J49" s="291"/>
      <c r="K49" s="291"/>
      <c r="L49" s="291"/>
      <c r="M49" s="291"/>
      <c r="N49" s="466">
        <f>SUM(C49:M49)</f>
        <v>0</v>
      </c>
    </row>
    <row r="50" spans="1:14" ht="18.95" customHeight="1" x14ac:dyDescent="0.25">
      <c r="A50" s="1302" t="s">
        <v>694</v>
      </c>
      <c r="B50" s="1303"/>
      <c r="C50" s="699">
        <f t="shared" ref="C50:L50" si="4">C61-C62+C48-C49+C54+C55-C56+C57-C58-C59+C60</f>
        <v>0</v>
      </c>
      <c r="D50" s="699">
        <f t="shared" si="4"/>
        <v>0</v>
      </c>
      <c r="E50" s="699">
        <f t="shared" si="4"/>
        <v>0</v>
      </c>
      <c r="F50" s="699">
        <f t="shared" si="4"/>
        <v>0</v>
      </c>
      <c r="G50" s="699">
        <f t="shared" si="4"/>
        <v>0</v>
      </c>
      <c r="H50" s="699">
        <f t="shared" si="4"/>
        <v>0</v>
      </c>
      <c r="I50" s="699" t="e">
        <f t="shared" si="4"/>
        <v>#DIV/0!</v>
      </c>
      <c r="J50" s="699" t="e">
        <f t="shared" si="4"/>
        <v>#DIV/0!</v>
      </c>
      <c r="K50" s="699" t="e">
        <f t="shared" si="4"/>
        <v>#DIV/0!</v>
      </c>
      <c r="L50" s="699" t="e">
        <f t="shared" si="4"/>
        <v>#DIV/0!</v>
      </c>
      <c r="M50" s="699" t="e">
        <f>-M49+M54+M60</f>
        <v>#DIV/0!</v>
      </c>
      <c r="N50" s="466" t="e">
        <f>SUM(C50:M50)</f>
        <v>#DIV/0!</v>
      </c>
    </row>
    <row r="51" spans="1:14" ht="18.95" customHeight="1" x14ac:dyDescent="0.25">
      <c r="A51" s="1296" t="s">
        <v>622</v>
      </c>
      <c r="B51" s="1297"/>
      <c r="C51" s="292" t="s">
        <v>618</v>
      </c>
      <c r="D51" s="265">
        <f t="shared" ref="D51:L51" si="5">D47-D48+D49+D50</f>
        <v>0</v>
      </c>
      <c r="E51" s="265">
        <f t="shared" si="5"/>
        <v>0</v>
      </c>
      <c r="F51" s="265">
        <f t="shared" si="5"/>
        <v>0</v>
      </c>
      <c r="G51" s="265">
        <f t="shared" si="5"/>
        <v>0</v>
      </c>
      <c r="H51" s="265">
        <f t="shared" si="5"/>
        <v>0</v>
      </c>
      <c r="I51" s="265" t="e">
        <f t="shared" si="5"/>
        <v>#DIV/0!</v>
      </c>
      <c r="J51" s="265" t="e">
        <f t="shared" si="5"/>
        <v>#DIV/0!</v>
      </c>
      <c r="K51" s="265" t="e">
        <f t="shared" si="5"/>
        <v>#DIV/0!</v>
      </c>
      <c r="L51" s="265" t="e">
        <f t="shared" si="5"/>
        <v>#DIV/0!</v>
      </c>
      <c r="M51" s="265" t="e">
        <f>M49+M50</f>
        <v>#DIV/0!</v>
      </c>
      <c r="N51" s="254" t="s">
        <v>618</v>
      </c>
    </row>
    <row r="52" spans="1:14" ht="18.95" customHeight="1" x14ac:dyDescent="0.25">
      <c r="A52" s="1298" t="s">
        <v>623</v>
      </c>
      <c r="B52" s="1299"/>
      <c r="C52" s="290"/>
      <c r="D52" s="290"/>
      <c r="E52" s="290"/>
      <c r="F52" s="290"/>
      <c r="G52" s="290"/>
      <c r="H52" s="290"/>
      <c r="I52" s="257"/>
      <c r="J52" s="291"/>
      <c r="K52" s="291"/>
      <c r="L52" s="291"/>
      <c r="M52" s="291"/>
      <c r="N52" s="291"/>
    </row>
    <row r="53" spans="1:14" ht="18.95" customHeight="1" x14ac:dyDescent="0.25">
      <c r="A53" s="1300" t="s">
        <v>624</v>
      </c>
      <c r="B53" s="1301"/>
      <c r="C53" s="290" t="s">
        <v>618</v>
      </c>
      <c r="D53" s="290"/>
      <c r="E53" s="290"/>
      <c r="F53" s="290"/>
      <c r="G53" s="290"/>
      <c r="H53" s="290"/>
      <c r="I53" s="257"/>
      <c r="J53" s="291"/>
      <c r="K53" s="291"/>
      <c r="L53" s="291"/>
      <c r="M53" s="291" t="s">
        <v>618</v>
      </c>
      <c r="N53" s="291" t="s">
        <v>618</v>
      </c>
    </row>
    <row r="54" spans="1:14" ht="18.95" customHeight="1" x14ac:dyDescent="0.25">
      <c r="A54" s="1300" t="s">
        <v>625</v>
      </c>
      <c r="B54" s="1301"/>
      <c r="C54" s="290"/>
      <c r="D54" s="290"/>
      <c r="E54" s="290"/>
      <c r="F54" s="290"/>
      <c r="G54" s="290"/>
      <c r="H54" s="290"/>
      <c r="I54" s="257"/>
      <c r="J54" s="291"/>
      <c r="K54" s="291"/>
      <c r="L54" s="291"/>
      <c r="M54" s="291"/>
      <c r="N54" s="264">
        <f>SUM(C54:M54)</f>
        <v>0</v>
      </c>
    </row>
    <row r="55" spans="1:14" ht="18.95" customHeight="1" x14ac:dyDescent="0.25">
      <c r="A55" s="1300" t="s">
        <v>731</v>
      </c>
      <c r="B55" s="1301"/>
      <c r="C55" s="290"/>
      <c r="D55" s="290"/>
      <c r="E55" s="290"/>
      <c r="F55" s="290"/>
      <c r="G55" s="290"/>
      <c r="H55" s="290"/>
      <c r="I55" s="257"/>
      <c r="J55" s="291"/>
      <c r="K55" s="291"/>
      <c r="L55" s="291"/>
      <c r="M55" s="291" t="s">
        <v>618</v>
      </c>
      <c r="N55" s="264">
        <f>SUM(C55:L55)</f>
        <v>0</v>
      </c>
    </row>
    <row r="56" spans="1:14" ht="18.95" customHeight="1" x14ac:dyDescent="0.25">
      <c r="A56" s="1300" t="s">
        <v>732</v>
      </c>
      <c r="B56" s="1301"/>
      <c r="C56" s="290"/>
      <c r="D56" s="290"/>
      <c r="E56" s="290"/>
      <c r="F56" s="290"/>
      <c r="G56" s="290"/>
      <c r="H56" s="290"/>
      <c r="I56" s="257"/>
      <c r="J56" s="291"/>
      <c r="K56" s="291"/>
      <c r="L56" s="291"/>
      <c r="M56" s="291" t="s">
        <v>618</v>
      </c>
      <c r="N56" s="264">
        <f>SUM(C56:L56)</f>
        <v>0</v>
      </c>
    </row>
    <row r="57" spans="1:14" ht="18.95" customHeight="1" x14ac:dyDescent="0.25">
      <c r="A57" s="1300" t="s">
        <v>733</v>
      </c>
      <c r="B57" s="1301"/>
      <c r="C57" s="290"/>
      <c r="D57" s="290"/>
      <c r="E57" s="290"/>
      <c r="F57" s="290"/>
      <c r="G57" s="290"/>
      <c r="H57" s="290"/>
      <c r="I57" s="257"/>
      <c r="J57" s="291"/>
      <c r="K57" s="291"/>
      <c r="L57" s="291"/>
      <c r="M57" s="291" t="s">
        <v>618</v>
      </c>
      <c r="N57" s="264">
        <f>SUM(C57:L57)</f>
        <v>0</v>
      </c>
    </row>
    <row r="58" spans="1:14" ht="18.95" customHeight="1" x14ac:dyDescent="0.25">
      <c r="A58" s="1300" t="s">
        <v>734</v>
      </c>
      <c r="B58" s="1301"/>
      <c r="C58" s="290"/>
      <c r="D58" s="290"/>
      <c r="E58" s="290"/>
      <c r="F58" s="290"/>
      <c r="G58" s="290"/>
      <c r="H58" s="290"/>
      <c r="I58" s="257"/>
      <c r="J58" s="291"/>
      <c r="K58" s="291"/>
      <c r="L58" s="291"/>
      <c r="M58" s="291" t="s">
        <v>618</v>
      </c>
      <c r="N58" s="264">
        <f>SUM(C58:L58)</f>
        <v>0</v>
      </c>
    </row>
    <row r="59" spans="1:14" ht="18.95" customHeight="1" x14ac:dyDescent="0.25">
      <c r="A59" s="1300" t="s">
        <v>628</v>
      </c>
      <c r="B59" s="1301"/>
      <c r="C59" s="290"/>
      <c r="D59" s="290"/>
      <c r="E59" s="290"/>
      <c r="F59" s="290"/>
      <c r="G59" s="290"/>
      <c r="H59" s="290"/>
      <c r="I59" s="257"/>
      <c r="J59" s="291"/>
      <c r="K59" s="291"/>
      <c r="L59" s="291"/>
      <c r="M59" s="291" t="s">
        <v>618</v>
      </c>
      <c r="N59" s="264">
        <f>SUM(C59:L59)</f>
        <v>0</v>
      </c>
    </row>
    <row r="60" spans="1:14" ht="18.95" customHeight="1" x14ac:dyDescent="0.25">
      <c r="A60" s="1302" t="s">
        <v>629</v>
      </c>
      <c r="B60" s="1303"/>
      <c r="C60" s="292"/>
      <c r="D60" s="292"/>
      <c r="E60" s="292"/>
      <c r="F60" s="292"/>
      <c r="G60" s="292"/>
      <c r="H60" s="292"/>
      <c r="I60" s="704" t="e">
        <f>E129</f>
        <v>#DIV/0!</v>
      </c>
      <c r="J60" s="705" t="e">
        <f>E128</f>
        <v>#DIV/0!</v>
      </c>
      <c r="K60" s="705" t="e">
        <f>E127</f>
        <v>#DIV/0!</v>
      </c>
      <c r="L60" s="705" t="e">
        <f>E126</f>
        <v>#DIV/0!</v>
      </c>
      <c r="M60" s="705" t="e">
        <f>E125</f>
        <v>#DIV/0!</v>
      </c>
      <c r="N60" s="265" t="e">
        <f>SUM(C60:M60)</f>
        <v>#DIV/0!</v>
      </c>
    </row>
    <row r="61" spans="1:14" s="698" customFormat="1" ht="18.95" hidden="1" customHeight="1" x14ac:dyDescent="0.25">
      <c r="A61" s="1263" t="s">
        <v>200</v>
      </c>
      <c r="B61" s="1263"/>
      <c r="C61" s="697"/>
      <c r="D61" s="697"/>
      <c r="E61" s="697"/>
      <c r="F61" s="697"/>
      <c r="G61" s="697"/>
      <c r="H61" s="697"/>
      <c r="I61" s="697"/>
      <c r="J61" s="697"/>
      <c r="K61" s="697"/>
      <c r="L61" s="697"/>
      <c r="M61" s="654" t="s">
        <v>618</v>
      </c>
      <c r="N61" s="697"/>
    </row>
    <row r="62" spans="1:14" s="698" customFormat="1" ht="24.75" hidden="1" customHeight="1" x14ac:dyDescent="0.25">
      <c r="A62" s="1263" t="s">
        <v>201</v>
      </c>
      <c r="B62" s="1263"/>
      <c r="C62" s="697"/>
      <c r="D62" s="697"/>
      <c r="E62" s="697"/>
      <c r="F62" s="697"/>
      <c r="G62" s="697"/>
      <c r="H62" s="697"/>
      <c r="I62" s="697"/>
      <c r="J62" s="697"/>
      <c r="K62" s="697"/>
      <c r="L62" s="697"/>
      <c r="M62" s="258" t="s">
        <v>618</v>
      </c>
      <c r="N62" s="697"/>
    </row>
    <row r="63" spans="1:14" ht="16.55" customHeight="1" x14ac:dyDescent="0.25"/>
    <row r="64" spans="1:14" ht="16.55" customHeight="1" x14ac:dyDescent="0.25"/>
    <row r="65" spans="1:14" ht="16.55" customHeight="1" x14ac:dyDescent="0.25">
      <c r="A65" s="1304" t="s">
        <v>802</v>
      </c>
      <c r="B65" s="1304"/>
      <c r="C65" s="1304"/>
      <c r="D65" s="1304"/>
      <c r="E65" s="1304"/>
      <c r="F65" s="1304"/>
      <c r="G65" s="1304"/>
      <c r="H65" s="1304"/>
      <c r="I65" s="1304"/>
      <c r="J65" s="1304"/>
      <c r="K65" s="1304"/>
      <c r="L65" s="1304"/>
      <c r="M65" s="1304"/>
      <c r="N65" s="1304"/>
    </row>
    <row r="66" spans="1:14" ht="16.55" customHeight="1" x14ac:dyDescent="0.25">
      <c r="A66" s="1296" t="s">
        <v>908</v>
      </c>
      <c r="B66" s="1297"/>
      <c r="C66" s="107" t="s">
        <v>894</v>
      </c>
      <c r="D66" s="12">
        <f t="shared" ref="D66:K66" si="6">E66-1</f>
        <v>-9</v>
      </c>
      <c r="E66" s="12">
        <f t="shared" si="6"/>
        <v>-8</v>
      </c>
      <c r="F66" s="12">
        <f t="shared" si="6"/>
        <v>-7</v>
      </c>
      <c r="G66" s="12">
        <f t="shared" si="6"/>
        <v>-6</v>
      </c>
      <c r="H66" s="12">
        <f t="shared" si="6"/>
        <v>-5</v>
      </c>
      <c r="I66" s="12">
        <f t="shared" si="6"/>
        <v>-4</v>
      </c>
      <c r="J66" s="12">
        <f t="shared" si="6"/>
        <v>-3</v>
      </c>
      <c r="K66" s="12">
        <f t="shared" si="6"/>
        <v>-2</v>
      </c>
      <c r="L66" s="12">
        <f>M66-1</f>
        <v>-1</v>
      </c>
      <c r="M66" s="12">
        <f>B2</f>
        <v>0</v>
      </c>
      <c r="N66" s="107" t="s">
        <v>693</v>
      </c>
    </row>
    <row r="67" spans="1:14" ht="18.95" customHeight="1" x14ac:dyDescent="0.25">
      <c r="A67" s="1298" t="s">
        <v>617</v>
      </c>
      <c r="B67" s="1299"/>
      <c r="C67" s="701">
        <f t="shared" ref="C67:L70" si="7">C23+C47</f>
        <v>0</v>
      </c>
      <c r="D67" s="701">
        <f t="shared" si="7"/>
        <v>0</v>
      </c>
      <c r="E67" s="701">
        <f t="shared" si="7"/>
        <v>0</v>
      </c>
      <c r="F67" s="701">
        <f t="shared" si="7"/>
        <v>0</v>
      </c>
      <c r="G67" s="701">
        <f t="shared" si="7"/>
        <v>0</v>
      </c>
      <c r="H67" s="701">
        <f t="shared" si="7"/>
        <v>0</v>
      </c>
      <c r="I67" s="702">
        <f t="shared" si="7"/>
        <v>0</v>
      </c>
      <c r="J67" s="703">
        <f t="shared" si="7"/>
        <v>0</v>
      </c>
      <c r="K67" s="703">
        <f t="shared" si="7"/>
        <v>0</v>
      </c>
      <c r="L67" s="703">
        <f t="shared" si="7"/>
        <v>0</v>
      </c>
      <c r="M67" s="291" t="s">
        <v>618</v>
      </c>
      <c r="N67" s="291" t="s">
        <v>618</v>
      </c>
    </row>
    <row r="68" spans="1:14" ht="18.95" customHeight="1" x14ac:dyDescent="0.25">
      <c r="A68" s="1300" t="s">
        <v>619</v>
      </c>
      <c r="B68" s="1301"/>
      <c r="C68" s="701">
        <f t="shared" si="7"/>
        <v>0</v>
      </c>
      <c r="D68" s="701">
        <f t="shared" si="7"/>
        <v>0</v>
      </c>
      <c r="E68" s="701">
        <f t="shared" si="7"/>
        <v>0</v>
      </c>
      <c r="F68" s="701">
        <f t="shared" si="7"/>
        <v>0</v>
      </c>
      <c r="G68" s="701">
        <f t="shared" si="7"/>
        <v>0</v>
      </c>
      <c r="H68" s="701">
        <f t="shared" si="7"/>
        <v>0</v>
      </c>
      <c r="I68" s="702">
        <f t="shared" si="7"/>
        <v>0</v>
      </c>
      <c r="J68" s="703">
        <f t="shared" si="7"/>
        <v>0</v>
      </c>
      <c r="K68" s="703">
        <f t="shared" si="7"/>
        <v>0</v>
      </c>
      <c r="L68" s="703">
        <f t="shared" si="7"/>
        <v>0</v>
      </c>
      <c r="M68" s="291" t="s">
        <v>618</v>
      </c>
      <c r="N68" s="466">
        <f>SUM(C68:L68)</f>
        <v>0</v>
      </c>
    </row>
    <row r="69" spans="1:14" ht="18.95" customHeight="1" x14ac:dyDescent="0.25">
      <c r="A69" s="1300" t="s">
        <v>620</v>
      </c>
      <c r="B69" s="1301"/>
      <c r="C69" s="701">
        <f t="shared" si="7"/>
        <v>0</v>
      </c>
      <c r="D69" s="701">
        <f t="shared" si="7"/>
        <v>0</v>
      </c>
      <c r="E69" s="701">
        <f t="shared" si="7"/>
        <v>0</v>
      </c>
      <c r="F69" s="701">
        <f t="shared" si="7"/>
        <v>0</v>
      </c>
      <c r="G69" s="701">
        <f t="shared" si="7"/>
        <v>0</v>
      </c>
      <c r="H69" s="701">
        <f t="shared" si="7"/>
        <v>0</v>
      </c>
      <c r="I69" s="702">
        <f t="shared" si="7"/>
        <v>0</v>
      </c>
      <c r="J69" s="703">
        <f t="shared" si="7"/>
        <v>0</v>
      </c>
      <c r="K69" s="703">
        <f t="shared" si="7"/>
        <v>0</v>
      </c>
      <c r="L69" s="703">
        <f t="shared" si="7"/>
        <v>0</v>
      </c>
      <c r="M69" s="703">
        <f>M25+M49</f>
        <v>0</v>
      </c>
      <c r="N69" s="466">
        <f>SUM(C69:M69)</f>
        <v>0</v>
      </c>
    </row>
    <row r="70" spans="1:14" ht="18.95" customHeight="1" x14ac:dyDescent="0.25">
      <c r="A70" s="1302" t="s">
        <v>694</v>
      </c>
      <c r="B70" s="1303"/>
      <c r="C70" s="699">
        <f>C26+C50</f>
        <v>0</v>
      </c>
      <c r="D70" s="699">
        <f t="shared" si="7"/>
        <v>0</v>
      </c>
      <c r="E70" s="699">
        <f t="shared" si="7"/>
        <v>0</v>
      </c>
      <c r="F70" s="699">
        <f t="shared" si="7"/>
        <v>0</v>
      </c>
      <c r="G70" s="699">
        <f t="shared" si="7"/>
        <v>0</v>
      </c>
      <c r="H70" s="699">
        <f t="shared" si="7"/>
        <v>0</v>
      </c>
      <c r="I70" s="704" t="e">
        <f t="shared" si="7"/>
        <v>#DIV/0!</v>
      </c>
      <c r="J70" s="705" t="e">
        <f t="shared" si="7"/>
        <v>#DIV/0!</v>
      </c>
      <c r="K70" s="705" t="e">
        <f t="shared" si="7"/>
        <v>#DIV/0!</v>
      </c>
      <c r="L70" s="705" t="e">
        <f t="shared" si="7"/>
        <v>#DIV/0!</v>
      </c>
      <c r="M70" s="705" t="e">
        <f>M26+M50</f>
        <v>#DIV/0!</v>
      </c>
      <c r="N70" s="466" t="e">
        <f>SUM(C70:M70)</f>
        <v>#DIV/0!</v>
      </c>
    </row>
    <row r="71" spans="1:14" ht="18.95" customHeight="1" x14ac:dyDescent="0.25">
      <c r="A71" s="1296" t="s">
        <v>622</v>
      </c>
      <c r="B71" s="1297"/>
      <c r="C71" s="292" t="s">
        <v>618</v>
      </c>
      <c r="D71" s="265">
        <f t="shared" ref="D71:L71" si="8">D67-D68+D69+D70</f>
        <v>0</v>
      </c>
      <c r="E71" s="265">
        <f t="shared" si="8"/>
        <v>0</v>
      </c>
      <c r="F71" s="265">
        <f t="shared" si="8"/>
        <v>0</v>
      </c>
      <c r="G71" s="265">
        <f t="shared" si="8"/>
        <v>0</v>
      </c>
      <c r="H71" s="265">
        <f t="shared" si="8"/>
        <v>0</v>
      </c>
      <c r="I71" s="265" t="e">
        <f t="shared" si="8"/>
        <v>#DIV/0!</v>
      </c>
      <c r="J71" s="265" t="e">
        <f t="shared" si="8"/>
        <v>#DIV/0!</v>
      </c>
      <c r="K71" s="265" t="e">
        <f t="shared" si="8"/>
        <v>#DIV/0!</v>
      </c>
      <c r="L71" s="265" t="e">
        <f t="shared" si="8"/>
        <v>#DIV/0!</v>
      </c>
      <c r="M71" s="265" t="e">
        <f>M69+M70</f>
        <v>#DIV/0!</v>
      </c>
      <c r="N71" s="254" t="s">
        <v>618</v>
      </c>
    </row>
    <row r="72" spans="1:14" ht="18.95" customHeight="1" x14ac:dyDescent="0.25">
      <c r="A72" s="1298" t="s">
        <v>623</v>
      </c>
      <c r="B72" s="1299"/>
      <c r="C72" s="290"/>
      <c r="D72" s="290"/>
      <c r="E72" s="290"/>
      <c r="F72" s="290"/>
      <c r="G72" s="290"/>
      <c r="H72" s="290"/>
      <c r="I72" s="257"/>
      <c r="J72" s="291"/>
      <c r="K72" s="291"/>
      <c r="L72" s="291"/>
      <c r="M72" s="291"/>
      <c r="N72" s="291"/>
    </row>
    <row r="73" spans="1:14" ht="18.95" customHeight="1" x14ac:dyDescent="0.25">
      <c r="A73" s="1300" t="s">
        <v>624</v>
      </c>
      <c r="B73" s="1301"/>
      <c r="C73" s="290" t="s">
        <v>618</v>
      </c>
      <c r="D73" s="701">
        <f t="shared" ref="D73:L80" si="9">D29+D53</f>
        <v>0</v>
      </c>
      <c r="E73" s="701">
        <f t="shared" si="9"/>
        <v>0</v>
      </c>
      <c r="F73" s="701">
        <f t="shared" si="9"/>
        <v>0</v>
      </c>
      <c r="G73" s="701">
        <f t="shared" si="9"/>
        <v>0</v>
      </c>
      <c r="H73" s="701">
        <f t="shared" si="9"/>
        <v>0</v>
      </c>
      <c r="I73" s="702">
        <f t="shared" si="9"/>
        <v>0</v>
      </c>
      <c r="J73" s="703">
        <f t="shared" si="9"/>
        <v>0</v>
      </c>
      <c r="K73" s="703">
        <f t="shared" si="9"/>
        <v>0</v>
      </c>
      <c r="L73" s="703">
        <f t="shared" si="9"/>
        <v>0</v>
      </c>
      <c r="M73" s="291" t="s">
        <v>618</v>
      </c>
      <c r="N73" s="291" t="s">
        <v>618</v>
      </c>
    </row>
    <row r="74" spans="1:14" ht="18.95" customHeight="1" x14ac:dyDescent="0.25">
      <c r="A74" s="1300" t="s">
        <v>625</v>
      </c>
      <c r="B74" s="1301"/>
      <c r="C74" s="701">
        <f t="shared" ref="C74:C80" si="10">C30+C54</f>
        <v>0</v>
      </c>
      <c r="D74" s="701">
        <f t="shared" si="9"/>
        <v>0</v>
      </c>
      <c r="E74" s="701">
        <f t="shared" si="9"/>
        <v>0</v>
      </c>
      <c r="F74" s="701">
        <f t="shared" si="9"/>
        <v>0</v>
      </c>
      <c r="G74" s="701">
        <f t="shared" si="9"/>
        <v>0</v>
      </c>
      <c r="H74" s="701">
        <f t="shared" si="9"/>
        <v>0</v>
      </c>
      <c r="I74" s="702">
        <f t="shared" si="9"/>
        <v>0</v>
      </c>
      <c r="J74" s="703">
        <f t="shared" si="9"/>
        <v>0</v>
      </c>
      <c r="K74" s="703">
        <f t="shared" si="9"/>
        <v>0</v>
      </c>
      <c r="L74" s="703">
        <f t="shared" si="9"/>
        <v>0</v>
      </c>
      <c r="M74" s="703">
        <f>M30+M54</f>
        <v>0</v>
      </c>
      <c r="N74" s="264">
        <f>SUM(C74:M74)</f>
        <v>0</v>
      </c>
    </row>
    <row r="75" spans="1:14" ht="18.95" customHeight="1" x14ac:dyDescent="0.25">
      <c r="A75" s="1300" t="s">
        <v>731</v>
      </c>
      <c r="B75" s="1301"/>
      <c r="C75" s="701">
        <f t="shared" si="10"/>
        <v>0</v>
      </c>
      <c r="D75" s="701">
        <f t="shared" si="9"/>
        <v>0</v>
      </c>
      <c r="E75" s="701">
        <f t="shared" si="9"/>
        <v>0</v>
      </c>
      <c r="F75" s="701">
        <f t="shared" si="9"/>
        <v>0</v>
      </c>
      <c r="G75" s="701">
        <f t="shared" si="9"/>
        <v>0</v>
      </c>
      <c r="H75" s="701">
        <f t="shared" si="9"/>
        <v>0</v>
      </c>
      <c r="I75" s="702">
        <f t="shared" si="9"/>
        <v>0</v>
      </c>
      <c r="J75" s="703">
        <f t="shared" si="9"/>
        <v>0</v>
      </c>
      <c r="K75" s="703">
        <f t="shared" si="9"/>
        <v>0</v>
      </c>
      <c r="L75" s="703">
        <f t="shared" si="9"/>
        <v>0</v>
      </c>
      <c r="M75" s="291" t="s">
        <v>618</v>
      </c>
      <c r="N75" s="264">
        <f>SUM(C75:L75)</f>
        <v>0</v>
      </c>
    </row>
    <row r="76" spans="1:14" ht="18.95" customHeight="1" x14ac:dyDescent="0.25">
      <c r="A76" s="1300" t="s">
        <v>732</v>
      </c>
      <c r="B76" s="1301"/>
      <c r="C76" s="701">
        <f t="shared" si="10"/>
        <v>0</v>
      </c>
      <c r="D76" s="701">
        <f t="shared" si="9"/>
        <v>0</v>
      </c>
      <c r="E76" s="701">
        <f t="shared" si="9"/>
        <v>0</v>
      </c>
      <c r="F76" s="701">
        <f t="shared" si="9"/>
        <v>0</v>
      </c>
      <c r="G76" s="701">
        <f t="shared" si="9"/>
        <v>0</v>
      </c>
      <c r="H76" s="701">
        <f t="shared" si="9"/>
        <v>0</v>
      </c>
      <c r="I76" s="702">
        <f t="shared" si="9"/>
        <v>0</v>
      </c>
      <c r="J76" s="703">
        <f t="shared" si="9"/>
        <v>0</v>
      </c>
      <c r="K76" s="703">
        <f t="shared" si="9"/>
        <v>0</v>
      </c>
      <c r="L76" s="703">
        <f t="shared" si="9"/>
        <v>0</v>
      </c>
      <c r="M76" s="291" t="s">
        <v>618</v>
      </c>
      <c r="N76" s="264">
        <f>SUM(C76:L76)</f>
        <v>0</v>
      </c>
    </row>
    <row r="77" spans="1:14" ht="18.95" customHeight="1" x14ac:dyDescent="0.25">
      <c r="A77" s="1300" t="s">
        <v>733</v>
      </c>
      <c r="B77" s="1301"/>
      <c r="C77" s="701">
        <f t="shared" si="10"/>
        <v>0</v>
      </c>
      <c r="D77" s="701">
        <f t="shared" si="9"/>
        <v>0</v>
      </c>
      <c r="E77" s="701">
        <f t="shared" si="9"/>
        <v>0</v>
      </c>
      <c r="F77" s="701">
        <f t="shared" si="9"/>
        <v>0</v>
      </c>
      <c r="G77" s="701">
        <f t="shared" si="9"/>
        <v>0</v>
      </c>
      <c r="H77" s="701">
        <f t="shared" si="9"/>
        <v>0</v>
      </c>
      <c r="I77" s="702">
        <f t="shared" si="9"/>
        <v>0</v>
      </c>
      <c r="J77" s="703">
        <f t="shared" si="9"/>
        <v>0</v>
      </c>
      <c r="K77" s="703">
        <f t="shared" si="9"/>
        <v>0</v>
      </c>
      <c r="L77" s="703">
        <f t="shared" si="9"/>
        <v>0</v>
      </c>
      <c r="M77" s="291" t="s">
        <v>618</v>
      </c>
      <c r="N77" s="264">
        <f>SUM(C77:L77)</f>
        <v>0</v>
      </c>
    </row>
    <row r="78" spans="1:14" ht="18.95" customHeight="1" x14ac:dyDescent="0.25">
      <c r="A78" s="1300" t="s">
        <v>734</v>
      </c>
      <c r="B78" s="1301"/>
      <c r="C78" s="701">
        <f t="shared" si="10"/>
        <v>0</v>
      </c>
      <c r="D78" s="701">
        <f t="shared" si="9"/>
        <v>0</v>
      </c>
      <c r="E78" s="701">
        <f t="shared" si="9"/>
        <v>0</v>
      </c>
      <c r="F78" s="701">
        <f t="shared" si="9"/>
        <v>0</v>
      </c>
      <c r="G78" s="701">
        <f t="shared" si="9"/>
        <v>0</v>
      </c>
      <c r="H78" s="701">
        <f t="shared" si="9"/>
        <v>0</v>
      </c>
      <c r="I78" s="702">
        <f t="shared" si="9"/>
        <v>0</v>
      </c>
      <c r="J78" s="703">
        <f t="shared" si="9"/>
        <v>0</v>
      </c>
      <c r="K78" s="703">
        <f t="shared" si="9"/>
        <v>0</v>
      </c>
      <c r="L78" s="703">
        <f t="shared" si="9"/>
        <v>0</v>
      </c>
      <c r="M78" s="291" t="s">
        <v>618</v>
      </c>
      <c r="N78" s="264">
        <f>SUM(C78:L78)</f>
        <v>0</v>
      </c>
    </row>
    <row r="79" spans="1:14" ht="18.95" customHeight="1" x14ac:dyDescent="0.25">
      <c r="A79" s="1300" t="s">
        <v>628</v>
      </c>
      <c r="B79" s="1301"/>
      <c r="C79" s="701">
        <f t="shared" si="10"/>
        <v>0</v>
      </c>
      <c r="D79" s="701">
        <f t="shared" si="9"/>
        <v>0</v>
      </c>
      <c r="E79" s="701">
        <f t="shared" si="9"/>
        <v>0</v>
      </c>
      <c r="F79" s="701">
        <f t="shared" si="9"/>
        <v>0</v>
      </c>
      <c r="G79" s="701">
        <f t="shared" si="9"/>
        <v>0</v>
      </c>
      <c r="H79" s="701">
        <f t="shared" si="9"/>
        <v>0</v>
      </c>
      <c r="I79" s="702">
        <f t="shared" si="9"/>
        <v>0</v>
      </c>
      <c r="J79" s="703">
        <f t="shared" si="9"/>
        <v>0</v>
      </c>
      <c r="K79" s="703">
        <f t="shared" si="9"/>
        <v>0</v>
      </c>
      <c r="L79" s="703">
        <f t="shared" si="9"/>
        <v>0</v>
      </c>
      <c r="M79" s="291" t="s">
        <v>618</v>
      </c>
      <c r="N79" s="264">
        <f>SUM(C79:L79)</f>
        <v>0</v>
      </c>
    </row>
    <row r="80" spans="1:14" ht="18.95" customHeight="1" x14ac:dyDescent="0.25">
      <c r="A80" s="1302" t="s">
        <v>629</v>
      </c>
      <c r="B80" s="1303"/>
      <c r="C80" s="699">
        <f t="shared" si="10"/>
        <v>0</v>
      </c>
      <c r="D80" s="699">
        <f t="shared" si="9"/>
        <v>0</v>
      </c>
      <c r="E80" s="699">
        <f t="shared" si="9"/>
        <v>0</v>
      </c>
      <c r="F80" s="699">
        <f t="shared" si="9"/>
        <v>0</v>
      </c>
      <c r="G80" s="699">
        <f t="shared" si="9"/>
        <v>0</v>
      </c>
      <c r="H80" s="699">
        <f t="shared" si="9"/>
        <v>0</v>
      </c>
      <c r="I80" s="704" t="e">
        <f t="shared" si="9"/>
        <v>#DIV/0!</v>
      </c>
      <c r="J80" s="705" t="e">
        <f t="shared" si="9"/>
        <v>#DIV/0!</v>
      </c>
      <c r="K80" s="705" t="e">
        <f t="shared" si="9"/>
        <v>#DIV/0!</v>
      </c>
      <c r="L80" s="705" t="e">
        <f t="shared" si="9"/>
        <v>#DIV/0!</v>
      </c>
      <c r="M80" s="705" t="e">
        <f>M36+M60</f>
        <v>#DIV/0!</v>
      </c>
      <c r="N80" s="265" t="e">
        <f>SUM(C80:M80)</f>
        <v>#DIV/0!</v>
      </c>
    </row>
    <row r="83" spans="1:9" ht="61.55" customHeight="1" x14ac:dyDescent="0.25">
      <c r="A83" s="1194" t="s">
        <v>674</v>
      </c>
      <c r="B83" s="1116"/>
      <c r="C83" s="1116"/>
      <c r="D83" s="1116"/>
      <c r="E83" s="1116"/>
      <c r="F83" s="1116"/>
      <c r="G83" s="1116"/>
      <c r="H83" s="1116"/>
      <c r="I83" s="115"/>
    </row>
    <row r="84" spans="1:9" x14ac:dyDescent="0.25">
      <c r="A84" s="1295"/>
      <c r="B84" s="1295"/>
      <c r="C84" s="1295"/>
      <c r="D84" s="1295"/>
      <c r="E84" s="1295"/>
      <c r="F84" s="1295"/>
      <c r="G84" s="1295"/>
      <c r="H84" s="1295"/>
      <c r="I84" s="1295"/>
    </row>
    <row r="85" spans="1:9" ht="26.2" customHeight="1" x14ac:dyDescent="0.25">
      <c r="A85" s="1132" t="s">
        <v>632</v>
      </c>
      <c r="B85" s="1133"/>
      <c r="C85" s="1166">
        <v>0</v>
      </c>
      <c r="D85" s="1166">
        <v>1</v>
      </c>
      <c r="E85" s="1166">
        <v>2</v>
      </c>
      <c r="F85" s="1166">
        <v>3</v>
      </c>
      <c r="G85" s="1166">
        <v>4</v>
      </c>
      <c r="H85" s="1166">
        <v>5</v>
      </c>
      <c r="I85" s="115"/>
    </row>
    <row r="86" spans="1:9" ht="28.5" customHeight="1" x14ac:dyDescent="0.25">
      <c r="A86" s="1160" t="s">
        <v>633</v>
      </c>
      <c r="B86" s="1161"/>
      <c r="C86" s="1167"/>
      <c r="D86" s="1167"/>
      <c r="E86" s="1167"/>
      <c r="F86" s="1167"/>
      <c r="G86" s="1167"/>
      <c r="H86" s="1167"/>
      <c r="I86" s="115"/>
    </row>
    <row r="87" spans="1:9" ht="25" customHeight="1" x14ac:dyDescent="0.25">
      <c r="A87" s="1132">
        <f>A88-1</f>
        <v>-5</v>
      </c>
      <c r="B87" s="1133"/>
      <c r="C87" s="237"/>
      <c r="D87" s="237"/>
      <c r="E87" s="237"/>
      <c r="F87" s="237"/>
      <c r="G87" s="237"/>
      <c r="H87" s="706">
        <f>H30+H29</f>
        <v>0</v>
      </c>
      <c r="I87" s="115"/>
    </row>
    <row r="88" spans="1:9" ht="25" customHeight="1" x14ac:dyDescent="0.25">
      <c r="A88" s="1132">
        <f>A89-1</f>
        <v>-4</v>
      </c>
      <c r="B88" s="1133"/>
      <c r="C88" s="237"/>
      <c r="D88" s="237"/>
      <c r="E88" s="237"/>
      <c r="F88" s="294"/>
      <c r="G88" s="706">
        <f>I30+I29</f>
        <v>0</v>
      </c>
      <c r="H88" s="273"/>
      <c r="I88" s="115"/>
    </row>
    <row r="89" spans="1:9" ht="25" customHeight="1" x14ac:dyDescent="0.25">
      <c r="A89" s="1132">
        <f>A90-1</f>
        <v>-3</v>
      </c>
      <c r="B89" s="1133"/>
      <c r="C89" s="237"/>
      <c r="D89" s="237"/>
      <c r="E89" s="237"/>
      <c r="F89" s="706">
        <f>J30+J29</f>
        <v>0</v>
      </c>
      <c r="G89" s="273"/>
      <c r="H89" s="295"/>
      <c r="I89" s="115"/>
    </row>
    <row r="90" spans="1:9" ht="25" customHeight="1" x14ac:dyDescent="0.25">
      <c r="A90" s="1132">
        <f>A91-1</f>
        <v>-2</v>
      </c>
      <c r="B90" s="1133"/>
      <c r="C90" s="237"/>
      <c r="D90" s="237"/>
      <c r="E90" s="706">
        <f>K30+K29</f>
        <v>0</v>
      </c>
      <c r="F90" s="273"/>
      <c r="G90" s="295"/>
      <c r="H90" s="295"/>
      <c r="I90" s="115"/>
    </row>
    <row r="91" spans="1:9" ht="25" customHeight="1" x14ac:dyDescent="0.25">
      <c r="A91" s="1132">
        <f>A92-1</f>
        <v>-1</v>
      </c>
      <c r="B91" s="1133"/>
      <c r="C91" s="237"/>
      <c r="D91" s="706">
        <f>L30+L29</f>
        <v>0</v>
      </c>
      <c r="E91" s="273"/>
      <c r="F91" s="295"/>
      <c r="G91" s="295"/>
      <c r="H91" s="295"/>
      <c r="I91" s="115"/>
    </row>
    <row r="92" spans="1:9" ht="25" customHeight="1" x14ac:dyDescent="0.25">
      <c r="A92" s="1132">
        <f>B2</f>
        <v>0</v>
      </c>
      <c r="B92" s="1133"/>
      <c r="C92" s="706">
        <f>M30</f>
        <v>0</v>
      </c>
      <c r="D92" s="273"/>
      <c r="E92" s="295"/>
      <c r="F92" s="295"/>
      <c r="G92" s="295"/>
      <c r="H92" s="295"/>
      <c r="I92" s="115"/>
    </row>
    <row r="93" spans="1:9" ht="18" customHeight="1" x14ac:dyDescent="0.25">
      <c r="A93" s="67"/>
      <c r="B93" s="67"/>
      <c r="C93" s="115"/>
      <c r="D93" s="115"/>
      <c r="E93" s="115"/>
      <c r="F93" s="115"/>
      <c r="G93" s="115"/>
      <c r="H93" s="115"/>
      <c r="I93" s="115"/>
    </row>
    <row r="94" spans="1:9" ht="56.95" customHeight="1" x14ac:dyDescent="0.25">
      <c r="A94" s="1294" t="s">
        <v>675</v>
      </c>
      <c r="B94" s="1294"/>
      <c r="C94" s="1294"/>
      <c r="D94" s="1294"/>
      <c r="E94" s="1294"/>
      <c r="F94" s="1294"/>
      <c r="G94" s="115"/>
      <c r="H94" s="115"/>
      <c r="I94" s="115"/>
    </row>
    <row r="95" spans="1:9" ht="36.799999999999997" customHeight="1" x14ac:dyDescent="0.25">
      <c r="A95" s="66" t="s">
        <v>633</v>
      </c>
      <c r="B95" s="57" t="s">
        <v>1519</v>
      </c>
      <c r="C95" s="1132" t="s">
        <v>635</v>
      </c>
      <c r="D95" s="1133"/>
      <c r="E95" s="1132" t="s">
        <v>636</v>
      </c>
      <c r="F95" s="1133"/>
      <c r="G95" s="116"/>
      <c r="H95" s="116"/>
      <c r="I95" s="116"/>
    </row>
    <row r="96" spans="1:9" ht="25" customHeight="1" x14ac:dyDescent="0.25">
      <c r="A96" s="54">
        <f>B2</f>
        <v>0</v>
      </c>
      <c r="B96" s="707" t="e">
        <f>(H87/G87)*((G87+G88)/(F87+F88))*((F87+F88+F89)/(E87+E88+E89))*((E87+E88+E89+E90)/(D87+D88+D89+D90))*((D87+D88+D89+D90+D91)/(C87+C88+C89+C90+C91))</f>
        <v>#DIV/0!</v>
      </c>
      <c r="C96" s="1201">
        <f>C92</f>
        <v>0</v>
      </c>
      <c r="D96" s="1202"/>
      <c r="E96" s="1201" t="e">
        <f>(B96-1)*C96</f>
        <v>#DIV/0!</v>
      </c>
      <c r="F96" s="1202"/>
      <c r="G96" s="115"/>
      <c r="H96" s="115"/>
      <c r="I96" s="115"/>
    </row>
    <row r="97" spans="1:9" ht="25" customHeight="1" x14ac:dyDescent="0.25">
      <c r="A97" s="54">
        <f>A96-1</f>
        <v>-1</v>
      </c>
      <c r="B97" s="707" t="e">
        <f>(H87/G87)*((G87+G88)/(F87+F88))*((F87+F88+F89)/(E87+E88+E89))*((E87+E88+E89+E90)/(D87+D88+D89+D90))</f>
        <v>#DIV/0!</v>
      </c>
      <c r="C97" s="1201">
        <f>D91</f>
        <v>0</v>
      </c>
      <c r="D97" s="1202"/>
      <c r="E97" s="1201" t="e">
        <f>(B97-1)*C97</f>
        <v>#DIV/0!</v>
      </c>
      <c r="F97" s="1202"/>
      <c r="G97" s="115"/>
      <c r="H97" s="115"/>
      <c r="I97" s="115"/>
    </row>
    <row r="98" spans="1:9" ht="25" customHeight="1" x14ac:dyDescent="0.25">
      <c r="A98" s="54">
        <f>A97-1</f>
        <v>-2</v>
      </c>
      <c r="B98" s="707" t="e">
        <f>(H87/G87)*((G87+G88)/(F87+F88))*((F87+F88+F89)/(E87+E88+E89))</f>
        <v>#DIV/0!</v>
      </c>
      <c r="C98" s="1201">
        <f>E90</f>
        <v>0</v>
      </c>
      <c r="D98" s="1202"/>
      <c r="E98" s="1201" t="e">
        <f>(B98-1)*C98</f>
        <v>#DIV/0!</v>
      </c>
      <c r="F98" s="1202"/>
      <c r="G98" s="115"/>
      <c r="H98" s="115"/>
      <c r="I98" s="115"/>
    </row>
    <row r="99" spans="1:9" ht="25" customHeight="1" x14ac:dyDescent="0.25">
      <c r="A99" s="54">
        <f>A98-1</f>
        <v>-3</v>
      </c>
      <c r="B99" s="707" t="e">
        <f>(H87/G87)*((G87+G88)/(F87+F88))</f>
        <v>#DIV/0!</v>
      </c>
      <c r="C99" s="1201">
        <f>F89</f>
        <v>0</v>
      </c>
      <c r="D99" s="1202"/>
      <c r="E99" s="1201" t="e">
        <f>(B99-1)*C99</f>
        <v>#DIV/0!</v>
      </c>
      <c r="F99" s="1202"/>
      <c r="G99" s="115"/>
      <c r="H99" s="115"/>
      <c r="I99" s="115"/>
    </row>
    <row r="100" spans="1:9" ht="25" customHeight="1" x14ac:dyDescent="0.25">
      <c r="A100" s="54">
        <f>A99-1</f>
        <v>-4</v>
      </c>
      <c r="B100" s="707" t="e">
        <f>H87/G87</f>
        <v>#DIV/0!</v>
      </c>
      <c r="C100" s="1201">
        <f>G88</f>
        <v>0</v>
      </c>
      <c r="D100" s="1202"/>
      <c r="E100" s="1201" t="e">
        <f>(B100-1)*C100</f>
        <v>#DIV/0!</v>
      </c>
      <c r="F100" s="1202"/>
      <c r="G100" s="115"/>
      <c r="H100" s="115"/>
      <c r="I100" s="115"/>
    </row>
    <row r="112" spans="1:9" ht="64.5" customHeight="1" x14ac:dyDescent="0.25">
      <c r="A112" s="1194" t="s">
        <v>1587</v>
      </c>
      <c r="B112" s="1116"/>
      <c r="C112" s="1116"/>
      <c r="D112" s="1116"/>
      <c r="E112" s="1116"/>
      <c r="F112" s="1116"/>
      <c r="G112" s="1116"/>
      <c r="H112" s="1116"/>
      <c r="I112" s="115"/>
    </row>
    <row r="113" spans="1:9" ht="25" customHeight="1" x14ac:dyDescent="0.25">
      <c r="A113" s="1295"/>
      <c r="B113" s="1295"/>
      <c r="C113" s="1295"/>
      <c r="D113" s="1295"/>
      <c r="E113" s="1295"/>
      <c r="F113" s="1295"/>
      <c r="G113" s="1295"/>
      <c r="H113" s="1295"/>
      <c r="I113" s="1295"/>
    </row>
    <row r="114" spans="1:9" ht="25" customHeight="1" x14ac:dyDescent="0.25">
      <c r="A114" s="1132" t="s">
        <v>632</v>
      </c>
      <c r="B114" s="1133"/>
      <c r="C114" s="1166">
        <v>0</v>
      </c>
      <c r="D114" s="1166">
        <v>1</v>
      </c>
      <c r="E114" s="1166">
        <v>2</v>
      </c>
      <c r="F114" s="1166">
        <v>3</v>
      </c>
      <c r="G114" s="1166">
        <v>4</v>
      </c>
      <c r="H114" s="1166">
        <v>5</v>
      </c>
      <c r="I114" s="115"/>
    </row>
    <row r="115" spans="1:9" ht="25" customHeight="1" x14ac:dyDescent="0.25">
      <c r="A115" s="1160" t="s">
        <v>633</v>
      </c>
      <c r="B115" s="1161"/>
      <c r="C115" s="1167"/>
      <c r="D115" s="1167"/>
      <c r="E115" s="1167"/>
      <c r="F115" s="1167"/>
      <c r="G115" s="1167"/>
      <c r="H115" s="1167"/>
      <c r="I115" s="115"/>
    </row>
    <row r="116" spans="1:9" ht="25" customHeight="1" x14ac:dyDescent="0.25">
      <c r="A116" s="1132">
        <f>A117-1</f>
        <v>-5</v>
      </c>
      <c r="B116" s="1133"/>
      <c r="C116" s="237"/>
      <c r="D116" s="237"/>
      <c r="E116" s="237"/>
      <c r="F116" s="237"/>
      <c r="G116" s="237"/>
      <c r="H116" s="706">
        <f>H54+H53</f>
        <v>0</v>
      </c>
      <c r="I116" s="115"/>
    </row>
    <row r="117" spans="1:9" ht="25" customHeight="1" x14ac:dyDescent="0.25">
      <c r="A117" s="1132">
        <f>A118-1</f>
        <v>-4</v>
      </c>
      <c r="B117" s="1133"/>
      <c r="C117" s="237"/>
      <c r="D117" s="237"/>
      <c r="E117" s="237"/>
      <c r="F117" s="294"/>
      <c r="G117" s="706">
        <f>I54+I53</f>
        <v>0</v>
      </c>
      <c r="H117" s="273"/>
      <c r="I117" s="115"/>
    </row>
    <row r="118" spans="1:9" ht="25" customHeight="1" x14ac:dyDescent="0.25">
      <c r="A118" s="1132">
        <f>A119-1</f>
        <v>-3</v>
      </c>
      <c r="B118" s="1133"/>
      <c r="C118" s="237"/>
      <c r="D118" s="237"/>
      <c r="E118" s="237"/>
      <c r="F118" s="706">
        <f>J54+J53</f>
        <v>0</v>
      </c>
      <c r="G118" s="273"/>
      <c r="H118" s="295"/>
      <c r="I118" s="115"/>
    </row>
    <row r="119" spans="1:9" ht="25" customHeight="1" x14ac:dyDescent="0.25">
      <c r="A119" s="1132">
        <f>A120-1</f>
        <v>-2</v>
      </c>
      <c r="B119" s="1133"/>
      <c r="C119" s="237"/>
      <c r="D119" s="237"/>
      <c r="E119" s="706">
        <f>K54+K53</f>
        <v>0</v>
      </c>
      <c r="F119" s="273"/>
      <c r="G119" s="295"/>
      <c r="H119" s="295"/>
      <c r="I119" s="115"/>
    </row>
    <row r="120" spans="1:9" ht="25" customHeight="1" x14ac:dyDescent="0.25">
      <c r="A120" s="1132">
        <f>A121-1</f>
        <v>-1</v>
      </c>
      <c r="B120" s="1133"/>
      <c r="C120" s="237"/>
      <c r="D120" s="706">
        <f>L54+L53</f>
        <v>0</v>
      </c>
      <c r="E120" s="273"/>
      <c r="F120" s="295"/>
      <c r="G120" s="295"/>
      <c r="H120" s="295"/>
      <c r="I120" s="115"/>
    </row>
    <row r="121" spans="1:9" ht="25" customHeight="1" x14ac:dyDescent="0.25">
      <c r="A121" s="1132">
        <f>B2</f>
        <v>0</v>
      </c>
      <c r="B121" s="1133"/>
      <c r="C121" s="706">
        <f>M54</f>
        <v>0</v>
      </c>
      <c r="D121" s="273"/>
      <c r="E121" s="295"/>
      <c r="F121" s="295"/>
      <c r="G121" s="295"/>
      <c r="H121" s="295"/>
      <c r="I121" s="115"/>
    </row>
    <row r="122" spans="1:9" ht="25" customHeight="1" x14ac:dyDescent="0.25">
      <c r="A122" s="67"/>
      <c r="B122" s="67"/>
      <c r="C122" s="115"/>
      <c r="D122" s="115"/>
      <c r="E122" s="115"/>
      <c r="F122" s="115"/>
      <c r="G122" s="115"/>
      <c r="H122" s="115"/>
      <c r="I122" s="115"/>
    </row>
    <row r="123" spans="1:9" ht="70.55" customHeight="1" x14ac:dyDescent="0.25">
      <c r="A123" s="1294" t="s">
        <v>1588</v>
      </c>
      <c r="B123" s="1294"/>
      <c r="C123" s="1294"/>
      <c r="D123" s="1294"/>
      <c r="E123" s="1294"/>
      <c r="F123" s="1294"/>
      <c r="G123" s="115"/>
      <c r="H123" s="115"/>
      <c r="I123" s="115"/>
    </row>
    <row r="124" spans="1:9" ht="25" customHeight="1" x14ac:dyDescent="0.25">
      <c r="A124" s="66" t="s">
        <v>633</v>
      </c>
      <c r="B124" s="57" t="s">
        <v>1519</v>
      </c>
      <c r="C124" s="1132" t="s">
        <v>635</v>
      </c>
      <c r="D124" s="1133"/>
      <c r="E124" s="1132" t="s">
        <v>636</v>
      </c>
      <c r="F124" s="1133"/>
      <c r="G124" s="116"/>
      <c r="H124" s="116"/>
      <c r="I124" s="116"/>
    </row>
    <row r="125" spans="1:9" ht="25" customHeight="1" x14ac:dyDescent="0.25">
      <c r="A125" s="54">
        <f>B2</f>
        <v>0</v>
      </c>
      <c r="B125" s="707" t="e">
        <f>(H116/G116)*((G116+G117)/(F116+F117))*((F116+F117+F118)/(E116+E117+E118))*((E116+E117+E118+E119)/(D116+D117+D118+D119))*((D116+D117+D118+D119+D120)/(C116+C117+C118+C119+C120))</f>
        <v>#DIV/0!</v>
      </c>
      <c r="C125" s="1201">
        <f>C121</f>
        <v>0</v>
      </c>
      <c r="D125" s="1202"/>
      <c r="E125" s="1201" t="e">
        <f>(B125-1)*C125</f>
        <v>#DIV/0!</v>
      </c>
      <c r="F125" s="1202"/>
      <c r="G125" s="115"/>
      <c r="H125" s="115"/>
      <c r="I125" s="115"/>
    </row>
    <row r="126" spans="1:9" ht="25" customHeight="1" x14ac:dyDescent="0.25">
      <c r="A126" s="54">
        <f>A125-1</f>
        <v>-1</v>
      </c>
      <c r="B126" s="707" t="e">
        <f>(H116/G116)*((G116+G117)/(F116+F117))*((F116+F117+F118)/(E116+E117+E118))*((E116+E117+E118+E119)/(D116+D117+D118+D119))</f>
        <v>#DIV/0!</v>
      </c>
      <c r="C126" s="1201">
        <f>D120</f>
        <v>0</v>
      </c>
      <c r="D126" s="1202"/>
      <c r="E126" s="1201" t="e">
        <f>(B126-1)*C126</f>
        <v>#DIV/0!</v>
      </c>
      <c r="F126" s="1202"/>
      <c r="G126" s="115"/>
      <c r="H126" s="115"/>
      <c r="I126" s="115"/>
    </row>
    <row r="127" spans="1:9" ht="25" customHeight="1" x14ac:dyDescent="0.25">
      <c r="A127" s="54">
        <f>A126-1</f>
        <v>-2</v>
      </c>
      <c r="B127" s="707" t="e">
        <f>(H116/G116)*((G116+G117)/(F116+F117))*((F116+F117+F118)/(E116+E117+E118))</f>
        <v>#DIV/0!</v>
      </c>
      <c r="C127" s="1201">
        <f>E119</f>
        <v>0</v>
      </c>
      <c r="D127" s="1202"/>
      <c r="E127" s="1201" t="e">
        <f>(B127-1)*C127</f>
        <v>#DIV/0!</v>
      </c>
      <c r="F127" s="1202"/>
      <c r="G127" s="115"/>
      <c r="H127" s="115"/>
      <c r="I127" s="115"/>
    </row>
    <row r="128" spans="1:9" ht="25" customHeight="1" x14ac:dyDescent="0.25">
      <c r="A128" s="54">
        <f>A127-1</f>
        <v>-3</v>
      </c>
      <c r="B128" s="707" t="e">
        <f>(H116/G116)*((G116+G117)/(F116+F117))</f>
        <v>#DIV/0!</v>
      </c>
      <c r="C128" s="1201">
        <f>F118</f>
        <v>0</v>
      </c>
      <c r="D128" s="1202"/>
      <c r="E128" s="1201" t="e">
        <f>(B128-1)*C128</f>
        <v>#DIV/0!</v>
      </c>
      <c r="F128" s="1202"/>
      <c r="G128" s="115"/>
      <c r="H128" s="115"/>
      <c r="I128" s="115"/>
    </row>
    <row r="129" spans="1:14" ht="25" customHeight="1" x14ac:dyDescent="0.25">
      <c r="A129" s="54">
        <f>A128-1</f>
        <v>-4</v>
      </c>
      <c r="B129" s="707" t="e">
        <f>H116/G116</f>
        <v>#DIV/0!</v>
      </c>
      <c r="C129" s="1201">
        <f>G117</f>
        <v>0</v>
      </c>
      <c r="D129" s="1202"/>
      <c r="E129" s="1201" t="e">
        <f>(B129-1)*C129</f>
        <v>#DIV/0!</v>
      </c>
      <c r="F129" s="1202"/>
      <c r="G129" s="115"/>
      <c r="H129" s="115"/>
      <c r="I129" s="115"/>
    </row>
    <row r="141" spans="1:14" x14ac:dyDescent="0.25">
      <c r="A141" s="1162" t="s">
        <v>323</v>
      </c>
      <c r="B141" s="1162"/>
      <c r="C141" s="1162"/>
      <c r="D141" s="1162"/>
      <c r="E141" s="1162"/>
      <c r="F141" s="1162"/>
      <c r="G141" s="1162"/>
      <c r="H141" s="1162"/>
      <c r="I141" s="1162"/>
      <c r="J141" s="1162"/>
      <c r="K141" s="1162"/>
      <c r="L141" s="1162"/>
      <c r="M141" s="1162"/>
      <c r="N141" s="1162"/>
    </row>
    <row r="142" spans="1:14" x14ac:dyDescent="0.25">
      <c r="A142" s="1200" t="s">
        <v>673</v>
      </c>
      <c r="B142" s="1200"/>
      <c r="C142" s="1200"/>
      <c r="D142" s="1200"/>
      <c r="E142" s="1200"/>
      <c r="F142" s="1200"/>
      <c r="G142" s="1200"/>
      <c r="H142" s="1200"/>
      <c r="I142" s="1200"/>
      <c r="J142" s="1200"/>
      <c r="K142" s="1200"/>
      <c r="L142" s="1200"/>
      <c r="M142" s="1200"/>
      <c r="N142" s="1200"/>
    </row>
    <row r="143" spans="1:14" ht="24.05" customHeight="1" x14ac:dyDescent="0.25">
      <c r="A143" s="1292" t="s">
        <v>908</v>
      </c>
      <c r="B143" s="1293"/>
      <c r="C143" s="74" t="s">
        <v>894</v>
      </c>
      <c r="D143" s="202">
        <f t="shared" ref="D143:K143" si="11">E143-1</f>
        <v>-9</v>
      </c>
      <c r="E143" s="202">
        <f t="shared" si="11"/>
        <v>-8</v>
      </c>
      <c r="F143" s="202">
        <f t="shared" si="11"/>
        <v>-7</v>
      </c>
      <c r="G143" s="202">
        <f t="shared" si="11"/>
        <v>-6</v>
      </c>
      <c r="H143" s="202">
        <f t="shared" si="11"/>
        <v>-5</v>
      </c>
      <c r="I143" s="202">
        <f t="shared" si="11"/>
        <v>-4</v>
      </c>
      <c r="J143" s="202">
        <f t="shared" si="11"/>
        <v>-3</v>
      </c>
      <c r="K143" s="202">
        <f t="shared" si="11"/>
        <v>-2</v>
      </c>
      <c r="L143" s="202">
        <f>M143-1</f>
        <v>-1</v>
      </c>
      <c r="M143" s="202">
        <f>B2</f>
        <v>0</v>
      </c>
      <c r="N143" s="202" t="s">
        <v>736</v>
      </c>
    </row>
    <row r="144" spans="1:14" ht="18" customHeight="1" x14ac:dyDescent="0.25">
      <c r="A144" s="1136" t="s">
        <v>737</v>
      </c>
      <c r="B144" s="1137"/>
      <c r="C144" s="310">
        <f t="shared" ref="C144:L144" si="12">C145+C146+C147</f>
        <v>0</v>
      </c>
      <c r="D144" s="310">
        <f t="shared" si="12"/>
        <v>0</v>
      </c>
      <c r="E144" s="310">
        <f t="shared" si="12"/>
        <v>0</v>
      </c>
      <c r="F144" s="310">
        <f t="shared" si="12"/>
        <v>0</v>
      </c>
      <c r="G144" s="310">
        <f t="shared" si="12"/>
        <v>0</v>
      </c>
      <c r="H144" s="310">
        <f t="shared" si="12"/>
        <v>0</v>
      </c>
      <c r="I144" s="310">
        <f t="shared" si="12"/>
        <v>0</v>
      </c>
      <c r="J144" s="310">
        <f t="shared" si="12"/>
        <v>0</v>
      </c>
      <c r="K144" s="310">
        <f t="shared" si="12"/>
        <v>0</v>
      </c>
      <c r="L144" s="310">
        <f t="shared" si="12"/>
        <v>0</v>
      </c>
      <c r="M144" s="238" t="s">
        <v>411</v>
      </c>
      <c r="N144" s="310">
        <f>SUM(C144:L144)</f>
        <v>0</v>
      </c>
    </row>
    <row r="145" spans="1:14" ht="18" customHeight="1" x14ac:dyDescent="0.25">
      <c r="A145" s="1233" t="s">
        <v>1321</v>
      </c>
      <c r="B145" s="1234"/>
      <c r="C145" s="302"/>
      <c r="D145" s="302"/>
      <c r="E145" s="302"/>
      <c r="F145" s="302"/>
      <c r="G145" s="302"/>
      <c r="H145" s="302"/>
      <c r="I145" s="302"/>
      <c r="J145" s="302"/>
      <c r="K145" s="302"/>
      <c r="L145" s="302"/>
      <c r="M145" s="272" t="s">
        <v>411</v>
      </c>
      <c r="N145" s="311">
        <f>SUM(C145:L145)</f>
        <v>0</v>
      </c>
    </row>
    <row r="146" spans="1:14" ht="18" customHeight="1" x14ac:dyDescent="0.25">
      <c r="A146" s="1233" t="s">
        <v>1326</v>
      </c>
      <c r="B146" s="1234"/>
      <c r="C146" s="302"/>
      <c r="D146" s="302"/>
      <c r="E146" s="302"/>
      <c r="F146" s="302"/>
      <c r="G146" s="302"/>
      <c r="H146" s="302"/>
      <c r="I146" s="302"/>
      <c r="J146" s="302"/>
      <c r="K146" s="302"/>
      <c r="L146" s="302"/>
      <c r="M146" s="272" t="s">
        <v>411</v>
      </c>
      <c r="N146" s="311">
        <f>SUM(C146:L146)</f>
        <v>0</v>
      </c>
    </row>
    <row r="147" spans="1:14" ht="18" customHeight="1" x14ac:dyDescent="0.25">
      <c r="A147" s="1233" t="s">
        <v>738</v>
      </c>
      <c r="B147" s="1234"/>
      <c r="C147" s="307"/>
      <c r="D147" s="307"/>
      <c r="E147" s="307"/>
      <c r="F147" s="307"/>
      <c r="G147" s="307"/>
      <c r="H147" s="307"/>
      <c r="I147" s="307"/>
      <c r="J147" s="307"/>
      <c r="K147" s="307"/>
      <c r="L147" s="307"/>
      <c r="M147" s="272" t="s">
        <v>411</v>
      </c>
      <c r="N147" s="312">
        <f>SUM(C147:L147)</f>
        <v>0</v>
      </c>
    </row>
    <row r="148" spans="1:14" ht="18" customHeight="1" x14ac:dyDescent="0.25">
      <c r="A148" s="1136" t="s">
        <v>703</v>
      </c>
      <c r="B148" s="1137"/>
      <c r="C148" s="431"/>
      <c r="D148" s="431"/>
      <c r="E148" s="431"/>
      <c r="F148" s="431"/>
      <c r="G148" s="431"/>
      <c r="H148" s="301"/>
      <c r="I148" s="241"/>
      <c r="J148" s="431"/>
      <c r="K148" s="431"/>
      <c r="L148" s="301"/>
      <c r="M148" s="238"/>
      <c r="N148" s="311">
        <f t="shared" ref="N148:N153" si="13">SUM(C148:M148)</f>
        <v>0</v>
      </c>
    </row>
    <row r="149" spans="1:14" ht="18" customHeight="1" x14ac:dyDescent="0.25">
      <c r="A149" s="1134" t="s">
        <v>1328</v>
      </c>
      <c r="B149" s="1135"/>
      <c r="C149" s="295"/>
      <c r="D149" s="273"/>
      <c r="E149" s="273"/>
      <c r="F149" s="302"/>
      <c r="G149" s="272"/>
      <c r="H149" s="272"/>
      <c r="I149" s="295"/>
      <c r="J149" s="302"/>
      <c r="K149" s="272"/>
      <c r="L149" s="272"/>
      <c r="M149" s="272"/>
      <c r="N149" s="311">
        <f t="shared" si="13"/>
        <v>0</v>
      </c>
    </row>
    <row r="150" spans="1:14" ht="18" customHeight="1" x14ac:dyDescent="0.25">
      <c r="A150" s="1134" t="s">
        <v>739</v>
      </c>
      <c r="B150" s="1135"/>
      <c r="C150" s="311">
        <f>C151+C152+C153</f>
        <v>0</v>
      </c>
      <c r="D150" s="311" t="e">
        <f t="shared" ref="D150:M150" si="14">D151+D152+D153</f>
        <v>#DIV/0!</v>
      </c>
      <c r="E150" s="311" t="e">
        <f t="shared" si="14"/>
        <v>#DIV/0!</v>
      </c>
      <c r="F150" s="311" t="e">
        <f t="shared" si="14"/>
        <v>#DIV/0!</v>
      </c>
      <c r="G150" s="311" t="e">
        <f t="shared" si="14"/>
        <v>#DIV/0!</v>
      </c>
      <c r="H150" s="311" t="e">
        <f t="shared" si="14"/>
        <v>#DIV/0!</v>
      </c>
      <c r="I150" s="311" t="e">
        <f t="shared" si="14"/>
        <v>#DIV/0!</v>
      </c>
      <c r="J150" s="311" t="e">
        <f t="shared" si="14"/>
        <v>#DIV/0!</v>
      </c>
      <c r="K150" s="311" t="e">
        <f t="shared" si="14"/>
        <v>#DIV/0!</v>
      </c>
      <c r="L150" s="311" t="e">
        <f t="shared" si="14"/>
        <v>#DIV/0!</v>
      </c>
      <c r="M150" s="311" t="e">
        <f t="shared" si="14"/>
        <v>#DIV/0!</v>
      </c>
      <c r="N150" s="311" t="e">
        <f t="shared" si="13"/>
        <v>#DIV/0!</v>
      </c>
    </row>
    <row r="151" spans="1:14" ht="18" customHeight="1" x14ac:dyDescent="0.25">
      <c r="A151" s="1233" t="s">
        <v>1321</v>
      </c>
      <c r="B151" s="1234"/>
      <c r="C151" s="302"/>
      <c r="D151" s="302"/>
      <c r="E151" s="302"/>
      <c r="F151" s="302"/>
      <c r="G151" s="302"/>
      <c r="H151" s="302"/>
      <c r="I151" s="302"/>
      <c r="J151" s="302"/>
      <c r="K151" s="302"/>
      <c r="L151" s="302"/>
      <c r="M151" s="302"/>
      <c r="N151" s="311">
        <f t="shared" si="13"/>
        <v>0</v>
      </c>
    </row>
    <row r="152" spans="1:14" ht="18" customHeight="1" x14ac:dyDescent="0.25">
      <c r="A152" s="1233" t="s">
        <v>1326</v>
      </c>
      <c r="B152" s="1234"/>
      <c r="C152" s="302"/>
      <c r="D152" s="302"/>
      <c r="E152" s="302"/>
      <c r="F152" s="302"/>
      <c r="G152" s="302"/>
      <c r="H152" s="302"/>
      <c r="I152" s="302"/>
      <c r="J152" s="302"/>
      <c r="K152" s="302"/>
      <c r="L152" s="302"/>
      <c r="M152" s="302"/>
      <c r="N152" s="311">
        <f t="shared" si="13"/>
        <v>0</v>
      </c>
    </row>
    <row r="153" spans="1:14" ht="18" customHeight="1" x14ac:dyDescent="0.25">
      <c r="A153" s="1233" t="s">
        <v>738</v>
      </c>
      <c r="B153" s="1234"/>
      <c r="C153" s="307"/>
      <c r="D153" s="718" t="e">
        <f>I283</f>
        <v>#DIV/0!</v>
      </c>
      <c r="E153" s="718" t="e">
        <f>I282</f>
        <v>#DIV/0!</v>
      </c>
      <c r="F153" s="718" t="e">
        <f>I281</f>
        <v>#DIV/0!</v>
      </c>
      <c r="G153" s="718" t="e">
        <f>I280</f>
        <v>#DIV/0!</v>
      </c>
      <c r="H153" s="718" t="e">
        <f>I279</f>
        <v>#DIV/0!</v>
      </c>
      <c r="I153" s="718" t="e">
        <f>I278</f>
        <v>#DIV/0!</v>
      </c>
      <c r="J153" s="718" t="e">
        <f>I277</f>
        <v>#DIV/0!</v>
      </c>
      <c r="K153" s="718" t="e">
        <f>I276</f>
        <v>#DIV/0!</v>
      </c>
      <c r="L153" s="718" t="e">
        <f>I275</f>
        <v>#DIV/0!</v>
      </c>
      <c r="M153" s="718" t="e">
        <f>I274</f>
        <v>#DIV/0!</v>
      </c>
      <c r="N153" s="311" t="e">
        <f t="shared" si="13"/>
        <v>#DIV/0!</v>
      </c>
    </row>
    <row r="154" spans="1:14" ht="18" customHeight="1" x14ac:dyDescent="0.25">
      <c r="A154" s="1292" t="s">
        <v>740</v>
      </c>
      <c r="B154" s="1281"/>
      <c r="C154" s="269">
        <f>C148-C149+C150</f>
        <v>0</v>
      </c>
      <c r="D154" s="269" t="e">
        <f t="shared" ref="D154:N154" si="15">D148-D149+D150</f>
        <v>#DIV/0!</v>
      </c>
      <c r="E154" s="269" t="e">
        <f t="shared" si="15"/>
        <v>#DIV/0!</v>
      </c>
      <c r="F154" s="269" t="e">
        <f t="shared" si="15"/>
        <v>#DIV/0!</v>
      </c>
      <c r="G154" s="269" t="e">
        <f t="shared" si="15"/>
        <v>#DIV/0!</v>
      </c>
      <c r="H154" s="269" t="e">
        <f t="shared" si="15"/>
        <v>#DIV/0!</v>
      </c>
      <c r="I154" s="269" t="e">
        <f t="shared" si="15"/>
        <v>#DIV/0!</v>
      </c>
      <c r="J154" s="269" t="e">
        <f t="shared" si="15"/>
        <v>#DIV/0!</v>
      </c>
      <c r="K154" s="269" t="e">
        <f t="shared" si="15"/>
        <v>#DIV/0!</v>
      </c>
      <c r="L154" s="269" t="e">
        <f t="shared" si="15"/>
        <v>#DIV/0!</v>
      </c>
      <c r="M154" s="269" t="e">
        <f t="shared" si="15"/>
        <v>#DIV/0!</v>
      </c>
      <c r="N154" s="269" t="e">
        <f t="shared" si="15"/>
        <v>#DIV/0!</v>
      </c>
    </row>
    <row r="155" spans="1:14" ht="18" customHeight="1" x14ac:dyDescent="0.25">
      <c r="A155" s="1136" t="s">
        <v>1040</v>
      </c>
      <c r="B155" s="1137"/>
      <c r="C155" s="483"/>
      <c r="D155" s="302"/>
      <c r="E155" s="272"/>
      <c r="F155" s="272"/>
      <c r="G155" s="272"/>
      <c r="H155" s="272"/>
      <c r="I155" s="272"/>
      <c r="J155" s="272"/>
      <c r="K155" s="272"/>
      <c r="L155" s="272"/>
      <c r="M155" s="272" t="s">
        <v>411</v>
      </c>
      <c r="N155" s="251"/>
    </row>
    <row r="156" spans="1:14" ht="18" customHeight="1" x14ac:dyDescent="0.25">
      <c r="A156" s="1142" t="s">
        <v>1041</v>
      </c>
      <c r="B156" s="1143"/>
      <c r="C156" s="484"/>
      <c r="D156" s="307"/>
      <c r="E156" s="274"/>
      <c r="F156" s="274"/>
      <c r="G156" s="274"/>
      <c r="H156" s="274"/>
      <c r="I156" s="274"/>
      <c r="J156" s="274"/>
      <c r="K156" s="274"/>
      <c r="L156" s="274"/>
      <c r="M156" s="274" t="s">
        <v>411</v>
      </c>
      <c r="N156" s="250"/>
    </row>
    <row r="157" spans="1:14" ht="18" customHeight="1" x14ac:dyDescent="0.25">
      <c r="A157" s="1292" t="s">
        <v>1016</v>
      </c>
      <c r="B157" s="1281"/>
      <c r="C157" s="484"/>
      <c r="D157" s="267" t="e">
        <f>D154+D155-D156</f>
        <v>#DIV/0!</v>
      </c>
      <c r="E157" s="267" t="e">
        <f t="shared" ref="E157:L157" si="16">E154+E155-E156</f>
        <v>#DIV/0!</v>
      </c>
      <c r="F157" s="267" t="e">
        <f t="shared" si="16"/>
        <v>#DIV/0!</v>
      </c>
      <c r="G157" s="267" t="e">
        <f t="shared" si="16"/>
        <v>#DIV/0!</v>
      </c>
      <c r="H157" s="267" t="e">
        <f t="shared" si="16"/>
        <v>#DIV/0!</v>
      </c>
      <c r="I157" s="267" t="e">
        <f t="shared" si="16"/>
        <v>#DIV/0!</v>
      </c>
      <c r="J157" s="267" t="e">
        <f t="shared" si="16"/>
        <v>#DIV/0!</v>
      </c>
      <c r="K157" s="267" t="e">
        <f t="shared" si="16"/>
        <v>#DIV/0!</v>
      </c>
      <c r="L157" s="267" t="e">
        <f t="shared" si="16"/>
        <v>#DIV/0!</v>
      </c>
      <c r="M157" s="267" t="e">
        <f>M154</f>
        <v>#DIV/0!</v>
      </c>
      <c r="N157" s="250"/>
    </row>
    <row r="158" spans="1:14" ht="18" customHeight="1" x14ac:dyDescent="0.25">
      <c r="A158" s="1138" t="s">
        <v>678</v>
      </c>
      <c r="B158" s="1139"/>
      <c r="C158" s="145"/>
      <c r="D158" s="337" t="e">
        <f>D157/D27</f>
        <v>#DIV/0!</v>
      </c>
      <c r="E158" s="337" t="e">
        <f t="shared" ref="E158:M158" si="17">E157/E27</f>
        <v>#DIV/0!</v>
      </c>
      <c r="F158" s="337" t="e">
        <f t="shared" si="17"/>
        <v>#DIV/0!</v>
      </c>
      <c r="G158" s="337" t="e">
        <f t="shared" si="17"/>
        <v>#DIV/0!</v>
      </c>
      <c r="H158" s="337" t="e">
        <f t="shared" si="17"/>
        <v>#DIV/0!</v>
      </c>
      <c r="I158" s="337" t="e">
        <f t="shared" si="17"/>
        <v>#DIV/0!</v>
      </c>
      <c r="J158" s="337" t="e">
        <f t="shared" si="17"/>
        <v>#DIV/0!</v>
      </c>
      <c r="K158" s="337" t="e">
        <f t="shared" si="17"/>
        <v>#DIV/0!</v>
      </c>
      <c r="L158" s="337" t="e">
        <f t="shared" si="17"/>
        <v>#DIV/0!</v>
      </c>
      <c r="M158" s="337" t="e">
        <f t="shared" si="17"/>
        <v>#DIV/0!</v>
      </c>
      <c r="N158" s="62"/>
    </row>
    <row r="159" spans="1:14" s="221" customFormat="1" ht="20.149999999999999" customHeight="1" x14ac:dyDescent="0.25">
      <c r="A159" s="338"/>
      <c r="B159" s="338"/>
      <c r="C159" s="128"/>
      <c r="D159" s="339"/>
      <c r="E159" s="339"/>
      <c r="F159" s="339"/>
      <c r="G159" s="339"/>
      <c r="H159" s="339"/>
      <c r="I159" s="339"/>
      <c r="J159" s="339"/>
      <c r="K159" s="339"/>
      <c r="L159" s="339"/>
      <c r="M159" s="339"/>
      <c r="N159" s="128"/>
    </row>
    <row r="160" spans="1:14" x14ac:dyDescent="0.25">
      <c r="A160" s="73"/>
      <c r="B160" s="73"/>
      <c r="C160" s="67"/>
      <c r="D160" s="67"/>
      <c r="E160" s="67"/>
      <c r="F160" s="67"/>
      <c r="G160" s="67"/>
      <c r="H160" s="67"/>
      <c r="I160" s="67"/>
      <c r="J160" s="67"/>
      <c r="K160" s="67"/>
      <c r="L160" s="67"/>
      <c r="M160" s="67"/>
      <c r="N160" s="67"/>
    </row>
    <row r="161" spans="1:14" x14ac:dyDescent="0.25">
      <c r="A161" s="1200" t="s">
        <v>1589</v>
      </c>
      <c r="B161" s="1200"/>
      <c r="C161" s="1200"/>
      <c r="D161" s="1200"/>
      <c r="E161" s="1200"/>
      <c r="F161" s="1200"/>
      <c r="G161" s="1200"/>
      <c r="H161" s="1200"/>
      <c r="I161" s="1200"/>
      <c r="J161" s="1200"/>
      <c r="K161" s="1200"/>
      <c r="L161" s="1200"/>
      <c r="M161" s="1200"/>
      <c r="N161" s="1200"/>
    </row>
    <row r="162" spans="1:14" ht="20.149999999999999" customHeight="1" x14ac:dyDescent="0.25">
      <c r="A162" s="1292" t="s">
        <v>908</v>
      </c>
      <c r="B162" s="1293"/>
      <c r="C162" s="74" t="s">
        <v>894</v>
      </c>
      <c r="D162" s="202">
        <f t="shared" ref="D162:K162" si="18">E162-1</f>
        <v>-9</v>
      </c>
      <c r="E162" s="202">
        <f t="shared" si="18"/>
        <v>-8</v>
      </c>
      <c r="F162" s="202">
        <f t="shared" si="18"/>
        <v>-7</v>
      </c>
      <c r="G162" s="202">
        <f t="shared" si="18"/>
        <v>-6</v>
      </c>
      <c r="H162" s="202">
        <f t="shared" si="18"/>
        <v>-5</v>
      </c>
      <c r="I162" s="202">
        <f t="shared" si="18"/>
        <v>-4</v>
      </c>
      <c r="J162" s="202">
        <f t="shared" si="18"/>
        <v>-3</v>
      </c>
      <c r="K162" s="202">
        <f t="shared" si="18"/>
        <v>-2</v>
      </c>
      <c r="L162" s="202">
        <f>M162-1</f>
        <v>-1</v>
      </c>
      <c r="M162" s="202">
        <f>B2</f>
        <v>0</v>
      </c>
      <c r="N162" s="202" t="s">
        <v>736</v>
      </c>
    </row>
    <row r="163" spans="1:14" ht="18" customHeight="1" x14ac:dyDescent="0.25">
      <c r="A163" s="1136" t="s">
        <v>737</v>
      </c>
      <c r="B163" s="1137"/>
      <c r="C163" s="310">
        <f t="shared" ref="C163:L163" si="19">C164+C165+C166</f>
        <v>0</v>
      </c>
      <c r="D163" s="310">
        <f t="shared" si="19"/>
        <v>0</v>
      </c>
      <c r="E163" s="310">
        <f t="shared" si="19"/>
        <v>0</v>
      </c>
      <c r="F163" s="310">
        <f t="shared" si="19"/>
        <v>0</v>
      </c>
      <c r="G163" s="310">
        <f t="shared" si="19"/>
        <v>0</v>
      </c>
      <c r="H163" s="310">
        <f t="shared" si="19"/>
        <v>0</v>
      </c>
      <c r="I163" s="310">
        <f t="shared" si="19"/>
        <v>0</v>
      </c>
      <c r="J163" s="310">
        <f t="shared" si="19"/>
        <v>0</v>
      </c>
      <c r="K163" s="310">
        <f t="shared" si="19"/>
        <v>0</v>
      </c>
      <c r="L163" s="310">
        <f t="shared" si="19"/>
        <v>0</v>
      </c>
      <c r="M163" s="238" t="s">
        <v>411</v>
      </c>
      <c r="N163" s="310">
        <f>SUM(C163:L163)</f>
        <v>0</v>
      </c>
    </row>
    <row r="164" spans="1:14" ht="18" customHeight="1" x14ac:dyDescent="0.25">
      <c r="A164" s="1233" t="s">
        <v>1321</v>
      </c>
      <c r="B164" s="1234"/>
      <c r="C164" s="302"/>
      <c r="D164" s="302"/>
      <c r="E164" s="302"/>
      <c r="F164" s="302"/>
      <c r="G164" s="302"/>
      <c r="H164" s="302"/>
      <c r="I164" s="302"/>
      <c r="J164" s="302"/>
      <c r="K164" s="302"/>
      <c r="L164" s="302"/>
      <c r="M164" s="272" t="s">
        <v>411</v>
      </c>
      <c r="N164" s="311">
        <f>SUM(C164:L164)</f>
        <v>0</v>
      </c>
    </row>
    <row r="165" spans="1:14" ht="18" customHeight="1" x14ac:dyDescent="0.25">
      <c r="A165" s="1233" t="s">
        <v>1326</v>
      </c>
      <c r="B165" s="1234"/>
      <c r="C165" s="302"/>
      <c r="D165" s="302"/>
      <c r="E165" s="302"/>
      <c r="F165" s="302"/>
      <c r="G165" s="302"/>
      <c r="H165" s="302"/>
      <c r="I165" s="302"/>
      <c r="J165" s="302"/>
      <c r="K165" s="302"/>
      <c r="L165" s="302"/>
      <c r="M165" s="272" t="s">
        <v>411</v>
      </c>
      <c r="N165" s="311">
        <f>SUM(C165:L165)</f>
        <v>0</v>
      </c>
    </row>
    <row r="166" spans="1:14" ht="18" customHeight="1" x14ac:dyDescent="0.25">
      <c r="A166" s="1233" t="s">
        <v>738</v>
      </c>
      <c r="B166" s="1234"/>
      <c r="C166" s="307"/>
      <c r="D166" s="307"/>
      <c r="E166" s="307"/>
      <c r="F166" s="307"/>
      <c r="G166" s="307"/>
      <c r="H166" s="307"/>
      <c r="I166" s="307"/>
      <c r="J166" s="307"/>
      <c r="K166" s="307"/>
      <c r="L166" s="307"/>
      <c r="M166" s="272" t="s">
        <v>411</v>
      </c>
      <c r="N166" s="312">
        <f>SUM(C166:L166)</f>
        <v>0</v>
      </c>
    </row>
    <row r="167" spans="1:14" ht="18" customHeight="1" x14ac:dyDescent="0.25">
      <c r="A167" s="1136" t="s">
        <v>703</v>
      </c>
      <c r="B167" s="1137"/>
      <c r="C167" s="431"/>
      <c r="D167" s="431"/>
      <c r="E167" s="431"/>
      <c r="F167" s="431"/>
      <c r="G167" s="431"/>
      <c r="H167" s="301"/>
      <c r="I167" s="241"/>
      <c r="J167" s="431"/>
      <c r="K167" s="431"/>
      <c r="L167" s="301"/>
      <c r="M167" s="238"/>
      <c r="N167" s="311">
        <f t="shared" ref="N167:N172" si="20">SUM(C167:M167)</f>
        <v>0</v>
      </c>
    </row>
    <row r="168" spans="1:14" ht="18" customHeight="1" x14ac:dyDescent="0.25">
      <c r="A168" s="1134" t="s">
        <v>1328</v>
      </c>
      <c r="B168" s="1135"/>
      <c r="C168" s="295"/>
      <c r="D168" s="273"/>
      <c r="E168" s="273"/>
      <c r="F168" s="302"/>
      <c r="G168" s="272"/>
      <c r="H168" s="272"/>
      <c r="I168" s="295"/>
      <c r="J168" s="302"/>
      <c r="K168" s="272"/>
      <c r="L168" s="272"/>
      <c r="M168" s="272"/>
      <c r="N168" s="311">
        <f t="shared" si="20"/>
        <v>0</v>
      </c>
    </row>
    <row r="169" spans="1:14" ht="18" customHeight="1" x14ac:dyDescent="0.25">
      <c r="A169" s="1134" t="s">
        <v>739</v>
      </c>
      <c r="B169" s="1135"/>
      <c r="C169" s="311">
        <f t="shared" ref="C169:M169" si="21">C170+C171+C172</f>
        <v>0</v>
      </c>
      <c r="D169" s="311" t="e">
        <f t="shared" si="21"/>
        <v>#DIV/0!</v>
      </c>
      <c r="E169" s="311" t="e">
        <f t="shared" si="21"/>
        <v>#DIV/0!</v>
      </c>
      <c r="F169" s="311" t="e">
        <f t="shared" si="21"/>
        <v>#DIV/0!</v>
      </c>
      <c r="G169" s="311" t="e">
        <f t="shared" si="21"/>
        <v>#DIV/0!</v>
      </c>
      <c r="H169" s="311" t="e">
        <f t="shared" si="21"/>
        <v>#DIV/0!</v>
      </c>
      <c r="I169" s="311" t="e">
        <f t="shared" si="21"/>
        <v>#DIV/0!</v>
      </c>
      <c r="J169" s="311" t="e">
        <f t="shared" si="21"/>
        <v>#DIV/0!</v>
      </c>
      <c r="K169" s="311" t="e">
        <f t="shared" si="21"/>
        <v>#DIV/0!</v>
      </c>
      <c r="L169" s="311" t="e">
        <f t="shared" si="21"/>
        <v>#DIV/0!</v>
      </c>
      <c r="M169" s="311" t="e">
        <f t="shared" si="21"/>
        <v>#DIV/0!</v>
      </c>
      <c r="N169" s="311" t="e">
        <f t="shared" si="20"/>
        <v>#DIV/0!</v>
      </c>
    </row>
    <row r="170" spans="1:14" ht="18" customHeight="1" x14ac:dyDescent="0.25">
      <c r="A170" s="1233" t="s">
        <v>1321</v>
      </c>
      <c r="B170" s="1234"/>
      <c r="C170" s="302"/>
      <c r="D170" s="302"/>
      <c r="E170" s="302"/>
      <c r="F170" s="302"/>
      <c r="G170" s="302"/>
      <c r="H170" s="302"/>
      <c r="I170" s="302"/>
      <c r="J170" s="302"/>
      <c r="K170" s="302"/>
      <c r="L170" s="302"/>
      <c r="M170" s="302"/>
      <c r="N170" s="311">
        <f t="shared" si="20"/>
        <v>0</v>
      </c>
    </row>
    <row r="171" spans="1:14" ht="18" customHeight="1" x14ac:dyDescent="0.25">
      <c r="A171" s="1233" t="s">
        <v>1326</v>
      </c>
      <c r="B171" s="1234"/>
      <c r="C171" s="302"/>
      <c r="D171" s="302"/>
      <c r="E171" s="302"/>
      <c r="F171" s="302"/>
      <c r="G171" s="302"/>
      <c r="H171" s="302"/>
      <c r="I171" s="302"/>
      <c r="J171" s="302"/>
      <c r="K171" s="302"/>
      <c r="L171" s="302"/>
      <c r="M171" s="302"/>
      <c r="N171" s="311">
        <f t="shared" si="20"/>
        <v>0</v>
      </c>
    </row>
    <row r="172" spans="1:14" ht="18" customHeight="1" x14ac:dyDescent="0.25">
      <c r="A172" s="1233" t="s">
        <v>738</v>
      </c>
      <c r="B172" s="1234"/>
      <c r="C172" s="307"/>
      <c r="D172" s="718" t="e">
        <f>H316</f>
        <v>#DIV/0!</v>
      </c>
      <c r="E172" s="718" t="e">
        <f>H315</f>
        <v>#DIV/0!</v>
      </c>
      <c r="F172" s="718" t="e">
        <f>H314</f>
        <v>#DIV/0!</v>
      </c>
      <c r="G172" s="718" t="e">
        <f>H313</f>
        <v>#DIV/0!</v>
      </c>
      <c r="H172" s="718" t="e">
        <f>H312</f>
        <v>#DIV/0!</v>
      </c>
      <c r="I172" s="718" t="e">
        <f>H311</f>
        <v>#DIV/0!</v>
      </c>
      <c r="J172" s="718" t="e">
        <f>H310</f>
        <v>#DIV/0!</v>
      </c>
      <c r="K172" s="718" t="e">
        <f>H309</f>
        <v>#DIV/0!</v>
      </c>
      <c r="L172" s="718" t="e">
        <f>H308</f>
        <v>#DIV/0!</v>
      </c>
      <c r="M172" s="718" t="e">
        <f>H307</f>
        <v>#DIV/0!</v>
      </c>
      <c r="N172" s="311" t="e">
        <f t="shared" si="20"/>
        <v>#DIV/0!</v>
      </c>
    </row>
    <row r="173" spans="1:14" ht="18" customHeight="1" x14ac:dyDescent="0.25">
      <c r="A173" s="1292" t="s">
        <v>740</v>
      </c>
      <c r="B173" s="1281"/>
      <c r="C173" s="269">
        <f>C167-C168+C169</f>
        <v>0</v>
      </c>
      <c r="D173" s="269" t="e">
        <f t="shared" ref="D173:N173" si="22">D167-D168+D169</f>
        <v>#DIV/0!</v>
      </c>
      <c r="E173" s="269" t="e">
        <f t="shared" si="22"/>
        <v>#DIV/0!</v>
      </c>
      <c r="F173" s="269" t="e">
        <f t="shared" si="22"/>
        <v>#DIV/0!</v>
      </c>
      <c r="G173" s="269" t="e">
        <f t="shared" si="22"/>
        <v>#DIV/0!</v>
      </c>
      <c r="H173" s="269" t="e">
        <f t="shared" si="22"/>
        <v>#DIV/0!</v>
      </c>
      <c r="I173" s="269" t="e">
        <f t="shared" si="22"/>
        <v>#DIV/0!</v>
      </c>
      <c r="J173" s="269" t="e">
        <f t="shared" si="22"/>
        <v>#DIV/0!</v>
      </c>
      <c r="K173" s="269" t="e">
        <f t="shared" si="22"/>
        <v>#DIV/0!</v>
      </c>
      <c r="L173" s="269" t="e">
        <f t="shared" si="22"/>
        <v>#DIV/0!</v>
      </c>
      <c r="M173" s="269" t="e">
        <f t="shared" si="22"/>
        <v>#DIV/0!</v>
      </c>
      <c r="N173" s="269" t="e">
        <f t="shared" si="22"/>
        <v>#DIV/0!</v>
      </c>
    </row>
    <row r="174" spans="1:14" ht="18" customHeight="1" x14ac:dyDescent="0.25">
      <c r="A174" s="1136" t="s">
        <v>1040</v>
      </c>
      <c r="B174" s="1137"/>
      <c r="C174" s="483"/>
      <c r="D174" s="302"/>
      <c r="E174" s="272"/>
      <c r="F174" s="272"/>
      <c r="G174" s="272"/>
      <c r="H174" s="272"/>
      <c r="I174" s="272"/>
      <c r="J174" s="272"/>
      <c r="K174" s="272"/>
      <c r="L174" s="272"/>
      <c r="M174" s="272" t="s">
        <v>411</v>
      </c>
      <c r="N174" s="251"/>
    </row>
    <row r="175" spans="1:14" ht="18" customHeight="1" x14ac:dyDescent="0.25">
      <c r="A175" s="1142" t="s">
        <v>1041</v>
      </c>
      <c r="B175" s="1143"/>
      <c r="C175" s="484"/>
      <c r="D175" s="307"/>
      <c r="E175" s="274"/>
      <c r="F175" s="274"/>
      <c r="G175" s="274"/>
      <c r="H175" s="274"/>
      <c r="I175" s="274"/>
      <c r="J175" s="274"/>
      <c r="K175" s="274"/>
      <c r="L175" s="274"/>
      <c r="M175" s="274" t="s">
        <v>411</v>
      </c>
      <c r="N175" s="250"/>
    </row>
    <row r="176" spans="1:14" ht="18" customHeight="1" x14ac:dyDescent="0.25">
      <c r="A176" s="1292" t="s">
        <v>1016</v>
      </c>
      <c r="B176" s="1281"/>
      <c r="C176" s="484"/>
      <c r="D176" s="267" t="e">
        <f t="shared" ref="D176:L176" si="23">D173+D174-D175</f>
        <v>#DIV/0!</v>
      </c>
      <c r="E176" s="267" t="e">
        <f t="shared" si="23"/>
        <v>#DIV/0!</v>
      </c>
      <c r="F176" s="267" t="e">
        <f t="shared" si="23"/>
        <v>#DIV/0!</v>
      </c>
      <c r="G176" s="267" t="e">
        <f t="shared" si="23"/>
        <v>#DIV/0!</v>
      </c>
      <c r="H176" s="267" t="e">
        <f t="shared" si="23"/>
        <v>#DIV/0!</v>
      </c>
      <c r="I176" s="267" t="e">
        <f t="shared" si="23"/>
        <v>#DIV/0!</v>
      </c>
      <c r="J176" s="267" t="e">
        <f t="shared" si="23"/>
        <v>#DIV/0!</v>
      </c>
      <c r="K176" s="267" t="e">
        <f t="shared" si="23"/>
        <v>#DIV/0!</v>
      </c>
      <c r="L176" s="267" t="e">
        <f t="shared" si="23"/>
        <v>#DIV/0!</v>
      </c>
      <c r="M176" s="267" t="e">
        <f>M173</f>
        <v>#DIV/0!</v>
      </c>
      <c r="N176" s="250"/>
    </row>
    <row r="177" spans="1:14" ht="18" customHeight="1" x14ac:dyDescent="0.25">
      <c r="A177" s="1138" t="s">
        <v>678</v>
      </c>
      <c r="B177" s="1139"/>
      <c r="C177" s="145"/>
      <c r="D177" s="337" t="e">
        <f>D176/D51</f>
        <v>#DIV/0!</v>
      </c>
      <c r="E177" s="337" t="e">
        <f t="shared" ref="E177:M177" si="24">E176/E51</f>
        <v>#DIV/0!</v>
      </c>
      <c r="F177" s="337" t="e">
        <f t="shared" si="24"/>
        <v>#DIV/0!</v>
      </c>
      <c r="G177" s="337" t="e">
        <f t="shared" si="24"/>
        <v>#DIV/0!</v>
      </c>
      <c r="H177" s="337" t="e">
        <f t="shared" si="24"/>
        <v>#DIV/0!</v>
      </c>
      <c r="I177" s="337" t="e">
        <f t="shared" si="24"/>
        <v>#DIV/0!</v>
      </c>
      <c r="J177" s="337" t="e">
        <f t="shared" si="24"/>
        <v>#DIV/0!</v>
      </c>
      <c r="K177" s="337" t="e">
        <f t="shared" si="24"/>
        <v>#DIV/0!</v>
      </c>
      <c r="L177" s="337" t="e">
        <f t="shared" si="24"/>
        <v>#DIV/0!</v>
      </c>
      <c r="M177" s="337" t="e">
        <f t="shared" si="24"/>
        <v>#DIV/0!</v>
      </c>
      <c r="N177" s="62"/>
    </row>
    <row r="178" spans="1:14" x14ac:dyDescent="0.25">
      <c r="A178" s="73"/>
      <c r="B178" s="73"/>
      <c r="C178" s="67"/>
      <c r="D178" s="67"/>
      <c r="E178" s="67"/>
      <c r="F178" s="67"/>
      <c r="G178" s="67"/>
      <c r="H178" s="67"/>
      <c r="I178" s="67"/>
      <c r="J178" s="67"/>
      <c r="K178" s="67"/>
      <c r="L178" s="67"/>
      <c r="M178" s="67"/>
      <c r="N178" s="67"/>
    </row>
    <row r="179" spans="1:14" x14ac:dyDescent="0.25">
      <c r="A179" s="73"/>
      <c r="B179" s="73"/>
      <c r="C179" s="67"/>
      <c r="D179" s="67"/>
      <c r="E179" s="67"/>
      <c r="F179" s="67"/>
      <c r="G179" s="67"/>
      <c r="H179" s="67"/>
      <c r="I179" s="67"/>
      <c r="J179" s="67"/>
      <c r="K179" s="67"/>
      <c r="L179" s="67"/>
      <c r="M179" s="67"/>
      <c r="N179" s="67"/>
    </row>
    <row r="180" spans="1:14" x14ac:dyDescent="0.25">
      <c r="A180" s="1162" t="s">
        <v>1042</v>
      </c>
      <c r="B180" s="1162"/>
      <c r="C180" s="1162"/>
      <c r="D180" s="1162"/>
      <c r="E180" s="1162"/>
      <c r="F180" s="1162"/>
      <c r="G180" s="1162"/>
      <c r="H180" s="1162"/>
      <c r="I180" s="1162"/>
      <c r="J180" s="1162"/>
      <c r="K180" s="1162"/>
      <c r="L180" s="1162"/>
      <c r="M180" s="1162"/>
      <c r="N180" s="1162"/>
    </row>
    <row r="181" spans="1:14" x14ac:dyDescent="0.25">
      <c r="A181" s="1200" t="s">
        <v>324</v>
      </c>
      <c r="B181" s="1200"/>
      <c r="C181" s="1200"/>
      <c r="D181" s="1200"/>
      <c r="E181" s="1200"/>
      <c r="F181" s="1200"/>
      <c r="G181" s="1200"/>
      <c r="H181" s="1200"/>
      <c r="I181" s="1200"/>
      <c r="J181" s="1200"/>
      <c r="K181" s="1200"/>
      <c r="L181" s="1200"/>
      <c r="M181" s="1200"/>
      <c r="N181" s="1200"/>
    </row>
    <row r="182" spans="1:14" ht="24.05" customHeight="1" x14ac:dyDescent="0.25">
      <c r="A182" s="1292" t="s">
        <v>908</v>
      </c>
      <c r="B182" s="1281"/>
      <c r="C182" s="55" t="s">
        <v>894</v>
      </c>
      <c r="D182" s="202">
        <f t="shared" ref="D182:K182" si="25">E182-1</f>
        <v>-9</v>
      </c>
      <c r="E182" s="202">
        <f t="shared" si="25"/>
        <v>-8</v>
      </c>
      <c r="F182" s="202">
        <f t="shared" si="25"/>
        <v>-7</v>
      </c>
      <c r="G182" s="202">
        <f t="shared" si="25"/>
        <v>-6</v>
      </c>
      <c r="H182" s="202">
        <f t="shared" si="25"/>
        <v>-5</v>
      </c>
      <c r="I182" s="202">
        <f t="shared" si="25"/>
        <v>-4</v>
      </c>
      <c r="J182" s="202">
        <f t="shared" si="25"/>
        <v>-3</v>
      </c>
      <c r="K182" s="202">
        <f t="shared" si="25"/>
        <v>-2</v>
      </c>
      <c r="L182" s="202">
        <f>M182-1</f>
        <v>-1</v>
      </c>
      <c r="M182" s="202">
        <f>B2</f>
        <v>0</v>
      </c>
      <c r="N182" s="202" t="s">
        <v>736</v>
      </c>
    </row>
    <row r="183" spans="1:14" ht="20.149999999999999" customHeight="1" x14ac:dyDescent="0.25">
      <c r="A183" s="1136" t="s">
        <v>737</v>
      </c>
      <c r="B183" s="1137"/>
      <c r="C183" s="310">
        <f>C184+C185+C186</f>
        <v>0</v>
      </c>
      <c r="D183" s="310">
        <f t="shared" ref="D183:L183" si="26">D184+D185+D186</f>
        <v>0</v>
      </c>
      <c r="E183" s="310">
        <f t="shared" si="26"/>
        <v>0</v>
      </c>
      <c r="F183" s="310">
        <f t="shared" si="26"/>
        <v>0</v>
      </c>
      <c r="G183" s="310">
        <f t="shared" si="26"/>
        <v>0</v>
      </c>
      <c r="H183" s="310">
        <f t="shared" si="26"/>
        <v>0</v>
      </c>
      <c r="I183" s="310">
        <f t="shared" si="26"/>
        <v>0</v>
      </c>
      <c r="J183" s="310">
        <f t="shared" si="26"/>
        <v>0</v>
      </c>
      <c r="K183" s="310">
        <f t="shared" si="26"/>
        <v>0</v>
      </c>
      <c r="L183" s="310">
        <f t="shared" si="26"/>
        <v>0</v>
      </c>
      <c r="M183" s="238" t="s">
        <v>411</v>
      </c>
      <c r="N183" s="310">
        <f>SUM(C183:L183)</f>
        <v>0</v>
      </c>
    </row>
    <row r="184" spans="1:14" ht="20.149999999999999" customHeight="1" x14ac:dyDescent="0.25">
      <c r="A184" s="1233" t="s">
        <v>1321</v>
      </c>
      <c r="B184" s="1234"/>
      <c r="C184" s="743"/>
      <c r="D184" s="743"/>
      <c r="E184" s="743"/>
      <c r="F184" s="743"/>
      <c r="G184" s="743"/>
      <c r="H184" s="743"/>
      <c r="I184" s="743"/>
      <c r="J184" s="743"/>
      <c r="K184" s="743"/>
      <c r="L184" s="743"/>
      <c r="M184" s="272" t="s">
        <v>411</v>
      </c>
      <c r="N184" s="311">
        <f>SUM(C184:L184)</f>
        <v>0</v>
      </c>
    </row>
    <row r="185" spans="1:14" ht="20.149999999999999" customHeight="1" x14ac:dyDescent="0.25">
      <c r="A185" s="1233" t="s">
        <v>1326</v>
      </c>
      <c r="B185" s="1234"/>
      <c r="C185" s="743"/>
      <c r="D185" s="743"/>
      <c r="E185" s="743"/>
      <c r="F185" s="743"/>
      <c r="G185" s="743"/>
      <c r="H185" s="743"/>
      <c r="I185" s="743"/>
      <c r="J185" s="743"/>
      <c r="K185" s="743"/>
      <c r="L185" s="743"/>
      <c r="M185" s="272" t="s">
        <v>411</v>
      </c>
      <c r="N185" s="311">
        <f>SUM(C185:L185)</f>
        <v>0</v>
      </c>
    </row>
    <row r="186" spans="1:14" ht="20.149999999999999" customHeight="1" x14ac:dyDescent="0.25">
      <c r="A186" s="1233" t="s">
        <v>738</v>
      </c>
      <c r="B186" s="1234"/>
      <c r="C186" s="718"/>
      <c r="D186" s="718"/>
      <c r="E186" s="718"/>
      <c r="F186" s="718"/>
      <c r="G186" s="718"/>
      <c r="H186" s="718"/>
      <c r="I186" s="718"/>
      <c r="J186" s="718"/>
      <c r="K186" s="718"/>
      <c r="L186" s="718"/>
      <c r="M186" s="274" t="s">
        <v>411</v>
      </c>
      <c r="N186" s="312">
        <f>SUM(C186:L186)</f>
        <v>0</v>
      </c>
    </row>
    <row r="187" spans="1:14" ht="20.149999999999999" customHeight="1" x14ac:dyDescent="0.25">
      <c r="A187" s="1136" t="s">
        <v>1043</v>
      </c>
      <c r="B187" s="1137"/>
      <c r="C187" s="721"/>
      <c r="D187" s="743"/>
      <c r="E187" s="722"/>
      <c r="F187" s="722"/>
      <c r="G187" s="722"/>
      <c r="H187" s="722"/>
      <c r="I187" s="745"/>
      <c r="J187" s="721"/>
      <c r="K187" s="721"/>
      <c r="L187" s="743"/>
      <c r="M187" s="722"/>
      <c r="N187" s="311">
        <f t="shared" ref="N187:N192" si="27">SUM(C187:M187)</f>
        <v>0</v>
      </c>
    </row>
    <row r="188" spans="1:14" ht="20.149999999999999" customHeight="1" x14ac:dyDescent="0.25">
      <c r="A188" s="1134" t="s">
        <v>1328</v>
      </c>
      <c r="B188" s="1135"/>
      <c r="C188" s="745"/>
      <c r="D188" s="743"/>
      <c r="E188" s="722"/>
      <c r="F188" s="722"/>
      <c r="G188" s="722"/>
      <c r="H188" s="722"/>
      <c r="I188" s="745"/>
      <c r="J188" s="743"/>
      <c r="K188" s="722"/>
      <c r="L188" s="722"/>
      <c r="M188" s="722"/>
      <c r="N188" s="311">
        <f t="shared" si="27"/>
        <v>0</v>
      </c>
    </row>
    <row r="189" spans="1:14" ht="20.149999999999999" customHeight="1" x14ac:dyDescent="0.25">
      <c r="A189" s="1134" t="s">
        <v>1044</v>
      </c>
      <c r="B189" s="1135"/>
      <c r="C189" s="311">
        <f t="shared" ref="C189:M189" si="28">C190+C191+C192</f>
        <v>0</v>
      </c>
      <c r="D189" s="311">
        <f t="shared" si="28"/>
        <v>0</v>
      </c>
      <c r="E189" s="311">
        <f t="shared" si="28"/>
        <v>0</v>
      </c>
      <c r="F189" s="311">
        <f t="shared" si="28"/>
        <v>0</v>
      </c>
      <c r="G189" s="311">
        <f t="shared" si="28"/>
        <v>0</v>
      </c>
      <c r="H189" s="311">
        <f t="shared" si="28"/>
        <v>0</v>
      </c>
      <c r="I189" s="311">
        <f t="shared" si="28"/>
        <v>0</v>
      </c>
      <c r="J189" s="311">
        <f t="shared" si="28"/>
        <v>0</v>
      </c>
      <c r="K189" s="311">
        <f t="shared" si="28"/>
        <v>0</v>
      </c>
      <c r="L189" s="311">
        <f t="shared" si="28"/>
        <v>0</v>
      </c>
      <c r="M189" s="311">
        <f t="shared" si="28"/>
        <v>0</v>
      </c>
      <c r="N189" s="311">
        <f>SUM(C189:M189)</f>
        <v>0</v>
      </c>
    </row>
    <row r="190" spans="1:14" ht="20.149999999999999" customHeight="1" x14ac:dyDescent="0.25">
      <c r="A190" s="1233" t="s">
        <v>1321</v>
      </c>
      <c r="B190" s="1234"/>
      <c r="C190" s="743"/>
      <c r="D190" s="743"/>
      <c r="E190" s="743"/>
      <c r="F190" s="743"/>
      <c r="G190" s="743"/>
      <c r="H190" s="743"/>
      <c r="I190" s="743"/>
      <c r="J190" s="743"/>
      <c r="K190" s="743"/>
      <c r="L190" s="743"/>
      <c r="M190" s="743"/>
      <c r="N190" s="311">
        <f t="shared" si="27"/>
        <v>0</v>
      </c>
    </row>
    <row r="191" spans="1:14" ht="20.149999999999999" customHeight="1" x14ac:dyDescent="0.25">
      <c r="A191" s="1233" t="s">
        <v>1326</v>
      </c>
      <c r="B191" s="1234"/>
      <c r="C191" s="743"/>
      <c r="D191" s="743"/>
      <c r="E191" s="743"/>
      <c r="F191" s="743"/>
      <c r="G191" s="743"/>
      <c r="H191" s="743"/>
      <c r="I191" s="743"/>
      <c r="J191" s="743"/>
      <c r="K191" s="743"/>
      <c r="L191" s="743"/>
      <c r="M191" s="743"/>
      <c r="N191" s="311">
        <f t="shared" si="27"/>
        <v>0</v>
      </c>
    </row>
    <row r="192" spans="1:14" ht="20.149999999999999" customHeight="1" x14ac:dyDescent="0.25">
      <c r="A192" s="1233" t="s">
        <v>738</v>
      </c>
      <c r="B192" s="1234"/>
      <c r="C192" s="718"/>
      <c r="D192" s="718"/>
      <c r="E192" s="718"/>
      <c r="F192" s="718"/>
      <c r="G192" s="718"/>
      <c r="H192" s="718"/>
      <c r="I192" s="718"/>
      <c r="J192" s="718"/>
      <c r="K192" s="718"/>
      <c r="L192" s="718"/>
      <c r="M192" s="718"/>
      <c r="N192" s="311">
        <f t="shared" si="27"/>
        <v>0</v>
      </c>
    </row>
    <row r="193" spans="1:14" ht="20.149999999999999" customHeight="1" x14ac:dyDescent="0.25">
      <c r="A193" s="1292" t="s">
        <v>1045</v>
      </c>
      <c r="B193" s="1281"/>
      <c r="C193" s="269">
        <f>C187-C188+C189</f>
        <v>0</v>
      </c>
      <c r="D193" s="269">
        <f t="shared" ref="D193:N193" si="29">D187-D188+D189</f>
        <v>0</v>
      </c>
      <c r="E193" s="269">
        <f t="shared" si="29"/>
        <v>0</v>
      </c>
      <c r="F193" s="269">
        <f t="shared" si="29"/>
        <v>0</v>
      </c>
      <c r="G193" s="269">
        <f t="shared" si="29"/>
        <v>0</v>
      </c>
      <c r="H193" s="269">
        <f t="shared" si="29"/>
        <v>0</v>
      </c>
      <c r="I193" s="269">
        <f t="shared" si="29"/>
        <v>0</v>
      </c>
      <c r="J193" s="269">
        <f t="shared" si="29"/>
        <v>0</v>
      </c>
      <c r="K193" s="269">
        <f t="shared" si="29"/>
        <v>0</v>
      </c>
      <c r="L193" s="269">
        <f t="shared" si="29"/>
        <v>0</v>
      </c>
      <c r="M193" s="269">
        <f t="shared" si="29"/>
        <v>0</v>
      </c>
      <c r="N193" s="269">
        <f t="shared" si="29"/>
        <v>0</v>
      </c>
    </row>
    <row r="194" spans="1:14" ht="20.149999999999999" customHeight="1" x14ac:dyDescent="0.25">
      <c r="A194" s="1136" t="s">
        <v>279</v>
      </c>
      <c r="B194" s="1137"/>
      <c r="C194" s="429"/>
      <c r="D194" s="722"/>
      <c r="E194" s="722"/>
      <c r="F194" s="722"/>
      <c r="G194" s="722"/>
      <c r="H194" s="722"/>
      <c r="I194" s="720"/>
      <c r="J194" s="722"/>
      <c r="K194" s="722"/>
      <c r="L194" s="722"/>
      <c r="M194" s="272" t="s">
        <v>411</v>
      </c>
      <c r="N194" s="470">
        <f>L194</f>
        <v>0</v>
      </c>
    </row>
    <row r="195" spans="1:14" ht="20.149999999999999" customHeight="1" x14ac:dyDescent="0.25">
      <c r="A195" s="1142" t="s">
        <v>1041</v>
      </c>
      <c r="B195" s="1143"/>
      <c r="C195" s="484"/>
      <c r="D195" s="718"/>
      <c r="E195" s="744"/>
      <c r="F195" s="744"/>
      <c r="G195" s="744"/>
      <c r="H195" s="744"/>
      <c r="I195" s="746"/>
      <c r="J195" s="718"/>
      <c r="K195" s="744"/>
      <c r="L195" s="744"/>
      <c r="M195" s="274" t="s">
        <v>411</v>
      </c>
      <c r="N195" s="470">
        <f>L195</f>
        <v>0</v>
      </c>
    </row>
    <row r="196" spans="1:14" ht="20.149999999999999" customHeight="1" x14ac:dyDescent="0.25">
      <c r="A196" s="1292" t="s">
        <v>1016</v>
      </c>
      <c r="B196" s="1281"/>
      <c r="C196" s="250"/>
      <c r="D196" s="267">
        <f>D193+D194-D195</f>
        <v>0</v>
      </c>
      <c r="E196" s="267">
        <f t="shared" ref="E196:L196" si="30">E193+E194-E195</f>
        <v>0</v>
      </c>
      <c r="F196" s="267">
        <f t="shared" si="30"/>
        <v>0</v>
      </c>
      <c r="G196" s="267">
        <f t="shared" si="30"/>
        <v>0</v>
      </c>
      <c r="H196" s="267">
        <f t="shared" si="30"/>
        <v>0</v>
      </c>
      <c r="I196" s="267">
        <f t="shared" si="30"/>
        <v>0</v>
      </c>
      <c r="J196" s="267">
        <f t="shared" si="30"/>
        <v>0</v>
      </c>
      <c r="K196" s="267">
        <f t="shared" si="30"/>
        <v>0</v>
      </c>
      <c r="L196" s="267">
        <f t="shared" si="30"/>
        <v>0</v>
      </c>
      <c r="M196" s="267">
        <f>M193</f>
        <v>0</v>
      </c>
      <c r="N196" s="335">
        <f>L196+M196</f>
        <v>0</v>
      </c>
    </row>
    <row r="197" spans="1:14" ht="20.149999999999999" customHeight="1" x14ac:dyDescent="0.25">
      <c r="A197" s="1136" t="s">
        <v>280</v>
      </c>
      <c r="B197" s="1137"/>
      <c r="C197" s="64"/>
      <c r="D197" s="340"/>
      <c r="E197" s="340"/>
      <c r="F197" s="340"/>
      <c r="G197" s="340"/>
      <c r="H197" s="340"/>
      <c r="I197" s="340"/>
      <c r="J197" s="340"/>
      <c r="K197" s="340"/>
      <c r="L197" s="340"/>
      <c r="M197" s="340"/>
      <c r="N197" s="340"/>
    </row>
    <row r="198" spans="1:14" ht="20.149999999999999" customHeight="1" x14ac:dyDescent="0.25">
      <c r="A198" s="1142" t="s">
        <v>1017</v>
      </c>
      <c r="B198" s="1143"/>
      <c r="C198" s="62"/>
      <c r="D198" s="61"/>
      <c r="E198" s="58"/>
      <c r="F198" s="58"/>
      <c r="G198" s="58"/>
      <c r="H198" s="58"/>
      <c r="I198" s="253"/>
      <c r="J198" s="253"/>
      <c r="K198" s="253"/>
      <c r="L198" s="253"/>
      <c r="M198" s="253"/>
      <c r="N198" s="253"/>
    </row>
    <row r="199" spans="1:14" x14ac:dyDescent="0.25">
      <c r="A199" s="101"/>
      <c r="B199" s="101"/>
      <c r="C199" s="67"/>
      <c r="D199" s="67"/>
      <c r="E199" s="67"/>
      <c r="F199" s="67"/>
      <c r="G199" s="67"/>
      <c r="H199" s="67"/>
      <c r="I199" s="67"/>
      <c r="J199" s="67"/>
      <c r="K199" s="67"/>
      <c r="L199" s="67"/>
      <c r="M199" s="67"/>
      <c r="N199" s="67"/>
    </row>
    <row r="200" spans="1:14" x14ac:dyDescent="0.25">
      <c r="A200" s="99" t="s">
        <v>281</v>
      </c>
      <c r="B200" s="99"/>
      <c r="C200" s="67"/>
      <c r="D200" s="67"/>
      <c r="E200" s="67"/>
      <c r="F200" s="67"/>
      <c r="G200" s="67"/>
      <c r="H200" s="67"/>
      <c r="I200" s="67"/>
      <c r="J200" s="67"/>
      <c r="K200" s="67"/>
      <c r="L200" s="67"/>
      <c r="M200" s="67"/>
      <c r="N200" s="67"/>
    </row>
    <row r="201" spans="1:14" x14ac:dyDescent="0.25">
      <c r="A201" s="99" t="s">
        <v>282</v>
      </c>
      <c r="B201" s="99"/>
      <c r="C201" s="67"/>
      <c r="D201" s="67"/>
      <c r="E201" s="67"/>
      <c r="F201" s="67"/>
      <c r="G201" s="67"/>
      <c r="H201" s="67"/>
      <c r="I201" s="67"/>
      <c r="J201" s="67"/>
      <c r="K201" s="67"/>
      <c r="L201" s="67"/>
      <c r="M201" s="67"/>
      <c r="N201" s="67"/>
    </row>
    <row r="202" spans="1:14" x14ac:dyDescent="0.25">
      <c r="A202" s="99" t="s">
        <v>283</v>
      </c>
      <c r="B202" s="99"/>
      <c r="C202" s="67"/>
      <c r="D202" s="67"/>
      <c r="E202" s="67"/>
      <c r="F202" s="67"/>
      <c r="G202" s="67"/>
      <c r="H202" s="67"/>
      <c r="I202" s="67"/>
      <c r="J202" s="67"/>
      <c r="K202" s="67"/>
      <c r="L202" s="67"/>
      <c r="M202" s="67"/>
      <c r="N202" s="67"/>
    </row>
    <row r="203" spans="1:14" x14ac:dyDescent="0.25">
      <c r="A203" s="99" t="s">
        <v>284</v>
      </c>
      <c r="B203" s="99"/>
      <c r="C203" s="67"/>
      <c r="D203" s="67"/>
      <c r="E203" s="67"/>
      <c r="F203" s="67"/>
      <c r="G203" s="67"/>
      <c r="H203" s="67"/>
      <c r="I203" s="67"/>
      <c r="J203" s="67"/>
      <c r="K203" s="67"/>
      <c r="L203" s="67"/>
      <c r="M203" s="67"/>
      <c r="N203" s="67"/>
    </row>
    <row r="204" spans="1:14" x14ac:dyDescent="0.25">
      <c r="A204" s="124" t="s">
        <v>285</v>
      </c>
      <c r="B204" s="124"/>
      <c r="C204" s="67"/>
      <c r="D204" s="67"/>
      <c r="E204" s="67"/>
      <c r="F204" s="67"/>
      <c r="G204" s="67"/>
      <c r="H204" s="67"/>
      <c r="I204" s="67"/>
      <c r="J204" s="67"/>
      <c r="K204" s="67"/>
      <c r="L204" s="67"/>
      <c r="M204" s="67"/>
      <c r="N204" s="67"/>
    </row>
    <row r="205" spans="1:14" x14ac:dyDescent="0.25">
      <c r="A205" s="99" t="s">
        <v>460</v>
      </c>
      <c r="B205" s="99"/>
      <c r="C205" s="67"/>
      <c r="D205" s="67"/>
      <c r="E205" s="67"/>
      <c r="F205" s="67"/>
      <c r="G205" s="67"/>
      <c r="H205" s="67"/>
      <c r="I205" s="67"/>
      <c r="J205" s="67"/>
      <c r="K205" s="67"/>
      <c r="L205" s="67"/>
      <c r="M205" s="67"/>
      <c r="N205" s="67"/>
    </row>
    <row r="220" spans="1:12" ht="37.5" customHeight="1" x14ac:dyDescent="0.25">
      <c r="A220" s="1290" t="s">
        <v>326</v>
      </c>
      <c r="B220" s="1291"/>
      <c r="C220" s="1291"/>
      <c r="D220" s="1291"/>
      <c r="E220" s="1291"/>
      <c r="F220" s="1291"/>
      <c r="G220" s="1291"/>
      <c r="H220" s="1291"/>
      <c r="I220" s="1291"/>
      <c r="J220" s="1291"/>
      <c r="K220" s="1291"/>
      <c r="L220" s="1291"/>
    </row>
    <row r="221" spans="1:12" x14ac:dyDescent="0.25">
      <c r="A221" s="112"/>
      <c r="B221" s="83"/>
      <c r="C221" s="83"/>
      <c r="D221" s="83"/>
      <c r="E221" s="83"/>
      <c r="F221" s="83"/>
      <c r="G221" s="83"/>
      <c r="H221" s="83"/>
      <c r="I221" s="83"/>
      <c r="J221" s="67" t="s">
        <v>213</v>
      </c>
      <c r="K221" s="67"/>
      <c r="L221" s="67"/>
    </row>
    <row r="222" spans="1:12" x14ac:dyDescent="0.25">
      <c r="A222" s="24"/>
      <c r="B222" s="24"/>
      <c r="C222" s="17">
        <f t="shared" ref="C222:J222" si="31">D222-1</f>
        <v>-9</v>
      </c>
      <c r="D222" s="17">
        <f t="shared" si="31"/>
        <v>-8</v>
      </c>
      <c r="E222" s="17">
        <f t="shared" si="31"/>
        <v>-7</v>
      </c>
      <c r="F222" s="17">
        <f t="shared" si="31"/>
        <v>-6</v>
      </c>
      <c r="G222" s="17">
        <f t="shared" si="31"/>
        <v>-5</v>
      </c>
      <c r="H222" s="17">
        <f t="shared" si="31"/>
        <v>-4</v>
      </c>
      <c r="I222" s="17">
        <f t="shared" si="31"/>
        <v>-3</v>
      </c>
      <c r="J222" s="17">
        <f t="shared" si="31"/>
        <v>-2</v>
      </c>
      <c r="K222" s="17">
        <f>L222-1</f>
        <v>-1</v>
      </c>
      <c r="L222" s="17">
        <f>B2</f>
        <v>0</v>
      </c>
    </row>
    <row r="223" spans="1:12" x14ac:dyDescent="0.25">
      <c r="A223" s="1124">
        <f>A227-1</f>
        <v>-9</v>
      </c>
      <c r="B223" s="132" t="s">
        <v>1023</v>
      </c>
      <c r="C223" s="259" t="s">
        <v>642</v>
      </c>
      <c r="D223" s="262">
        <f>C224</f>
        <v>0</v>
      </c>
      <c r="E223" s="262">
        <f>D223+D224</f>
        <v>0</v>
      </c>
      <c r="F223" s="262">
        <f t="shared" ref="F223:L223" si="32">E223+E224</f>
        <v>0</v>
      </c>
      <c r="G223" s="262">
        <f t="shared" si="32"/>
        <v>0</v>
      </c>
      <c r="H223" s="262">
        <f t="shared" si="32"/>
        <v>0</v>
      </c>
      <c r="I223" s="262">
        <f t="shared" si="32"/>
        <v>0</v>
      </c>
      <c r="J223" s="262">
        <f t="shared" si="32"/>
        <v>0</v>
      </c>
      <c r="K223" s="262">
        <f t="shared" si="32"/>
        <v>0</v>
      </c>
      <c r="L223" s="262">
        <f t="shared" si="32"/>
        <v>0</v>
      </c>
    </row>
    <row r="224" spans="1:12" x14ac:dyDescent="0.25">
      <c r="A224" s="1124"/>
      <c r="B224" s="38" t="s">
        <v>1024</v>
      </c>
      <c r="C224" s="257"/>
      <c r="D224" s="257"/>
      <c r="E224" s="257"/>
      <c r="F224" s="257"/>
      <c r="G224" s="257"/>
      <c r="H224" s="257"/>
      <c r="I224" s="257"/>
      <c r="J224" s="257"/>
      <c r="K224" s="257"/>
      <c r="L224" s="702">
        <f>D148</f>
        <v>0</v>
      </c>
    </row>
    <row r="225" spans="1:12" x14ac:dyDescent="0.25">
      <c r="A225" s="1124"/>
      <c r="B225" s="38" t="s">
        <v>1025</v>
      </c>
      <c r="C225" s="257"/>
      <c r="D225" s="257"/>
      <c r="E225" s="257"/>
      <c r="F225" s="257"/>
      <c r="G225" s="257"/>
      <c r="H225" s="257"/>
      <c r="I225" s="257"/>
      <c r="J225" s="257"/>
      <c r="K225" s="257"/>
      <c r="L225" s="702">
        <f>B283</f>
        <v>0</v>
      </c>
    </row>
    <row r="226" spans="1:12" x14ac:dyDescent="0.25">
      <c r="A226" s="1124"/>
      <c r="B226" s="131" t="s">
        <v>407</v>
      </c>
      <c r="C226" s="265">
        <f>C224+C225</f>
        <v>0</v>
      </c>
      <c r="D226" s="265">
        <f>D223+D224+D225</f>
        <v>0</v>
      </c>
      <c r="E226" s="265">
        <f>E223+E224+E225</f>
        <v>0</v>
      </c>
      <c r="F226" s="265">
        <f t="shared" ref="F226:L226" si="33">F223+F224+F225</f>
        <v>0</v>
      </c>
      <c r="G226" s="265">
        <f t="shared" si="33"/>
        <v>0</v>
      </c>
      <c r="H226" s="265">
        <f t="shared" si="33"/>
        <v>0</v>
      </c>
      <c r="I226" s="265">
        <f t="shared" si="33"/>
        <v>0</v>
      </c>
      <c r="J226" s="265">
        <f t="shared" si="33"/>
        <v>0</v>
      </c>
      <c r="K226" s="265">
        <f t="shared" si="33"/>
        <v>0</v>
      </c>
      <c r="L226" s="265">
        <f t="shared" si="33"/>
        <v>0</v>
      </c>
    </row>
    <row r="227" spans="1:12" x14ac:dyDescent="0.25">
      <c r="A227" s="1124">
        <f>A231-1</f>
        <v>-8</v>
      </c>
      <c r="B227" s="132" t="s">
        <v>1023</v>
      </c>
      <c r="C227" s="257"/>
      <c r="D227" s="259" t="s">
        <v>642</v>
      </c>
      <c r="E227" s="262">
        <f>D228</f>
        <v>0</v>
      </c>
      <c r="F227" s="262">
        <f t="shared" ref="F227:L227" si="34">E227+E228</f>
        <v>0</v>
      </c>
      <c r="G227" s="262">
        <f t="shared" si="34"/>
        <v>0</v>
      </c>
      <c r="H227" s="262">
        <f t="shared" si="34"/>
        <v>0</v>
      </c>
      <c r="I227" s="262">
        <f t="shared" si="34"/>
        <v>0</v>
      </c>
      <c r="J227" s="262">
        <f t="shared" si="34"/>
        <v>0</v>
      </c>
      <c r="K227" s="262">
        <f t="shared" si="34"/>
        <v>0</v>
      </c>
      <c r="L227" s="262">
        <f t="shared" si="34"/>
        <v>0</v>
      </c>
    </row>
    <row r="228" spans="1:12" x14ac:dyDescent="0.25">
      <c r="A228" s="1124"/>
      <c r="B228" s="38" t="s">
        <v>1024</v>
      </c>
      <c r="C228" s="257"/>
      <c r="D228" s="257"/>
      <c r="E228" s="257"/>
      <c r="F228" s="257"/>
      <c r="G228" s="257"/>
      <c r="H228" s="257"/>
      <c r="I228" s="257"/>
      <c r="J228" s="257"/>
      <c r="K228" s="257"/>
      <c r="L228" s="702">
        <f>E148</f>
        <v>0</v>
      </c>
    </row>
    <row r="229" spans="1:12" x14ac:dyDescent="0.25">
      <c r="A229" s="1124"/>
      <c r="B229" s="38" t="s">
        <v>1025</v>
      </c>
      <c r="C229" s="257"/>
      <c r="D229" s="257"/>
      <c r="E229" s="257"/>
      <c r="F229" s="257"/>
      <c r="G229" s="257"/>
      <c r="H229" s="257"/>
      <c r="I229" s="257"/>
      <c r="J229" s="257"/>
      <c r="K229" s="257"/>
      <c r="L229" s="702">
        <f>B282</f>
        <v>0</v>
      </c>
    </row>
    <row r="230" spans="1:12" x14ac:dyDescent="0.25">
      <c r="A230" s="1124"/>
      <c r="B230" s="131" t="s">
        <v>407</v>
      </c>
      <c r="C230" s="257"/>
      <c r="D230" s="265">
        <f>D228+D229</f>
        <v>0</v>
      </c>
      <c r="E230" s="265">
        <f>E227+E228+E229</f>
        <v>0</v>
      </c>
      <c r="F230" s="265">
        <f t="shared" ref="F230:L230" si="35">F227+F228+F229</f>
        <v>0</v>
      </c>
      <c r="G230" s="265">
        <f t="shared" si="35"/>
        <v>0</v>
      </c>
      <c r="H230" s="265">
        <f t="shared" si="35"/>
        <v>0</v>
      </c>
      <c r="I230" s="265">
        <f t="shared" si="35"/>
        <v>0</v>
      </c>
      <c r="J230" s="265">
        <f t="shared" si="35"/>
        <v>0</v>
      </c>
      <c r="K230" s="265">
        <f t="shared" si="35"/>
        <v>0</v>
      </c>
      <c r="L230" s="265">
        <f t="shared" si="35"/>
        <v>0</v>
      </c>
    </row>
    <row r="231" spans="1:12" x14ac:dyDescent="0.25">
      <c r="A231" s="1124">
        <f>A235-1</f>
        <v>-7</v>
      </c>
      <c r="B231" s="132" t="s">
        <v>1023</v>
      </c>
      <c r="C231" s="290"/>
      <c r="D231" s="258"/>
      <c r="E231" s="259" t="s">
        <v>642</v>
      </c>
      <c r="F231" s="262">
        <f>E232</f>
        <v>0</v>
      </c>
      <c r="G231" s="262">
        <f t="shared" ref="G231:L231" si="36">F231+F232</f>
        <v>0</v>
      </c>
      <c r="H231" s="262">
        <f t="shared" si="36"/>
        <v>0</v>
      </c>
      <c r="I231" s="262">
        <f t="shared" si="36"/>
        <v>0</v>
      </c>
      <c r="J231" s="262">
        <f t="shared" si="36"/>
        <v>0</v>
      </c>
      <c r="K231" s="262">
        <f t="shared" si="36"/>
        <v>0</v>
      </c>
      <c r="L231" s="262">
        <f t="shared" si="36"/>
        <v>0</v>
      </c>
    </row>
    <row r="232" spans="1:12" x14ac:dyDescent="0.25">
      <c r="A232" s="1124"/>
      <c r="B232" s="38" t="s">
        <v>1024</v>
      </c>
      <c r="C232" s="290"/>
      <c r="D232" s="258"/>
      <c r="E232" s="257"/>
      <c r="F232" s="257"/>
      <c r="G232" s="257"/>
      <c r="H232" s="257"/>
      <c r="I232" s="257"/>
      <c r="J232" s="257"/>
      <c r="K232" s="257"/>
      <c r="L232" s="702">
        <f>F148</f>
        <v>0</v>
      </c>
    </row>
    <row r="233" spans="1:12" x14ac:dyDescent="0.25">
      <c r="A233" s="1124"/>
      <c r="B233" s="38" t="s">
        <v>1025</v>
      </c>
      <c r="C233" s="290"/>
      <c r="D233" s="258"/>
      <c r="E233" s="257"/>
      <c r="F233" s="257"/>
      <c r="G233" s="257"/>
      <c r="H233" s="257"/>
      <c r="I233" s="257"/>
      <c r="J233" s="257"/>
      <c r="K233" s="257"/>
      <c r="L233" s="702">
        <f>B281</f>
        <v>0</v>
      </c>
    </row>
    <row r="234" spans="1:12" x14ac:dyDescent="0.25">
      <c r="A234" s="1124"/>
      <c r="B234" s="131" t="s">
        <v>407</v>
      </c>
      <c r="C234" s="290"/>
      <c r="D234" s="258"/>
      <c r="E234" s="265">
        <f>E232+E233</f>
        <v>0</v>
      </c>
      <c r="F234" s="265">
        <f>F231+F232+F233</f>
        <v>0</v>
      </c>
      <c r="G234" s="265">
        <f t="shared" ref="G234:L234" si="37">G231+G232+G233</f>
        <v>0</v>
      </c>
      <c r="H234" s="265">
        <f t="shared" si="37"/>
        <v>0</v>
      </c>
      <c r="I234" s="265">
        <f t="shared" si="37"/>
        <v>0</v>
      </c>
      <c r="J234" s="265">
        <f t="shared" si="37"/>
        <v>0</v>
      </c>
      <c r="K234" s="265">
        <f t="shared" si="37"/>
        <v>0</v>
      </c>
      <c r="L234" s="265">
        <f t="shared" si="37"/>
        <v>0</v>
      </c>
    </row>
    <row r="235" spans="1:12" x14ac:dyDescent="0.25">
      <c r="A235" s="1124">
        <f>A239-1</f>
        <v>-6</v>
      </c>
      <c r="B235" s="132" t="s">
        <v>1023</v>
      </c>
      <c r="C235" s="290"/>
      <c r="D235" s="258"/>
      <c r="E235" s="258"/>
      <c r="F235" s="259" t="s">
        <v>642</v>
      </c>
      <c r="G235" s="262">
        <f>F236</f>
        <v>0</v>
      </c>
      <c r="H235" s="262">
        <f>G235+G236</f>
        <v>0</v>
      </c>
      <c r="I235" s="262">
        <f>H235+H236</f>
        <v>0</v>
      </c>
      <c r="J235" s="262">
        <f>I235+I236</f>
        <v>0</v>
      </c>
      <c r="K235" s="262">
        <f>J235+J236</f>
        <v>0</v>
      </c>
      <c r="L235" s="262">
        <f>K235+K236</f>
        <v>0</v>
      </c>
    </row>
    <row r="236" spans="1:12" x14ac:dyDescent="0.25">
      <c r="A236" s="1124"/>
      <c r="B236" s="38" t="s">
        <v>1024</v>
      </c>
      <c r="C236" s="290"/>
      <c r="D236" s="258"/>
      <c r="E236" s="258"/>
      <c r="F236" s="257"/>
      <c r="G236" s="257"/>
      <c r="H236" s="257"/>
      <c r="I236" s="257"/>
      <c r="J236" s="257"/>
      <c r="K236" s="257"/>
      <c r="L236" s="702">
        <f>G148</f>
        <v>0</v>
      </c>
    </row>
    <row r="237" spans="1:12" x14ac:dyDescent="0.25">
      <c r="A237" s="1124"/>
      <c r="B237" s="38" t="s">
        <v>1025</v>
      </c>
      <c r="C237" s="290"/>
      <c r="D237" s="258"/>
      <c r="E237" s="258"/>
      <c r="F237" s="257"/>
      <c r="G237" s="257"/>
      <c r="H237" s="257"/>
      <c r="I237" s="257"/>
      <c r="J237" s="257"/>
      <c r="K237" s="257"/>
      <c r="L237" s="702">
        <f>B280</f>
        <v>0</v>
      </c>
    </row>
    <row r="238" spans="1:12" x14ac:dyDescent="0.25">
      <c r="A238" s="1124"/>
      <c r="B238" s="131" t="s">
        <v>407</v>
      </c>
      <c r="C238" s="290"/>
      <c r="D238" s="258"/>
      <c r="E238" s="258"/>
      <c r="F238" s="265">
        <f>F236+F237</f>
        <v>0</v>
      </c>
      <c r="G238" s="265">
        <f t="shared" ref="G238:L238" si="38">G235+G236+G237</f>
        <v>0</v>
      </c>
      <c r="H238" s="265">
        <f t="shared" si="38"/>
        <v>0</v>
      </c>
      <c r="I238" s="265">
        <f t="shared" si="38"/>
        <v>0</v>
      </c>
      <c r="J238" s="265">
        <f t="shared" si="38"/>
        <v>0</v>
      </c>
      <c r="K238" s="265">
        <f t="shared" si="38"/>
        <v>0</v>
      </c>
      <c r="L238" s="265">
        <f t="shared" si="38"/>
        <v>0</v>
      </c>
    </row>
    <row r="239" spans="1:12" x14ac:dyDescent="0.25">
      <c r="A239" s="1124">
        <f>A243-1</f>
        <v>-5</v>
      </c>
      <c r="B239" s="132" t="s">
        <v>1023</v>
      </c>
      <c r="C239" s="290"/>
      <c r="D239" s="258"/>
      <c r="E239" s="258"/>
      <c r="F239" s="258"/>
      <c r="G239" s="259" t="s">
        <v>642</v>
      </c>
      <c r="H239" s="262">
        <f>G240</f>
        <v>0</v>
      </c>
      <c r="I239" s="262">
        <f>H239+H240</f>
        <v>0</v>
      </c>
      <c r="J239" s="262">
        <f>I239+I240</f>
        <v>0</v>
      </c>
      <c r="K239" s="262">
        <f>J239+J240</f>
        <v>0</v>
      </c>
      <c r="L239" s="262">
        <f>K239+K240</f>
        <v>0</v>
      </c>
    </row>
    <row r="240" spans="1:12" x14ac:dyDescent="0.25">
      <c r="A240" s="1124"/>
      <c r="B240" s="38" t="s">
        <v>1024</v>
      </c>
      <c r="C240" s="290"/>
      <c r="D240" s="258"/>
      <c r="E240" s="258"/>
      <c r="F240" s="258"/>
      <c r="G240" s="257"/>
      <c r="H240" s="257"/>
      <c r="I240" s="257"/>
      <c r="J240" s="257"/>
      <c r="K240" s="257"/>
      <c r="L240" s="702">
        <f>H148</f>
        <v>0</v>
      </c>
    </row>
    <row r="241" spans="1:12" x14ac:dyDescent="0.25">
      <c r="A241" s="1124"/>
      <c r="B241" s="38" t="s">
        <v>1025</v>
      </c>
      <c r="C241" s="290"/>
      <c r="D241" s="258"/>
      <c r="E241" s="258"/>
      <c r="F241" s="258"/>
      <c r="G241" s="257"/>
      <c r="H241" s="257"/>
      <c r="I241" s="257"/>
      <c r="J241" s="257"/>
      <c r="K241" s="257"/>
      <c r="L241" s="702">
        <f>B279</f>
        <v>0</v>
      </c>
    </row>
    <row r="242" spans="1:12" x14ac:dyDescent="0.25">
      <c r="A242" s="1124"/>
      <c r="B242" s="131" t="s">
        <v>407</v>
      </c>
      <c r="C242" s="290"/>
      <c r="D242" s="258"/>
      <c r="E242" s="258"/>
      <c r="F242" s="258"/>
      <c r="G242" s="265">
        <f>G240+G241</f>
        <v>0</v>
      </c>
      <c r="H242" s="265">
        <f>H239+H240+H241</f>
        <v>0</v>
      </c>
      <c r="I242" s="265">
        <f>I239+I240+I241</f>
        <v>0</v>
      </c>
      <c r="J242" s="265">
        <f>J239+J240+J241</f>
        <v>0</v>
      </c>
      <c r="K242" s="265">
        <f>K239+K240+K241</f>
        <v>0</v>
      </c>
      <c r="L242" s="265">
        <f>L239+L240+L241</f>
        <v>0</v>
      </c>
    </row>
    <row r="243" spans="1:12" x14ac:dyDescent="0.25">
      <c r="A243" s="1124">
        <f>A247-1</f>
        <v>-4</v>
      </c>
      <c r="B243" s="132" t="s">
        <v>1023</v>
      </c>
      <c r="C243" s="290"/>
      <c r="D243" s="258"/>
      <c r="E243" s="258"/>
      <c r="F243" s="258"/>
      <c r="G243" s="258"/>
      <c r="H243" s="259" t="s">
        <v>642</v>
      </c>
      <c r="I243" s="262">
        <f>H244</f>
        <v>0</v>
      </c>
      <c r="J243" s="262">
        <f>I243+I244</f>
        <v>0</v>
      </c>
      <c r="K243" s="262">
        <f>J243+J244</f>
        <v>0</v>
      </c>
      <c r="L243" s="262">
        <f>K243+K244</f>
        <v>0</v>
      </c>
    </row>
    <row r="244" spans="1:12" x14ac:dyDescent="0.25">
      <c r="A244" s="1124"/>
      <c r="B244" s="38" t="s">
        <v>1024</v>
      </c>
      <c r="C244" s="290"/>
      <c r="D244" s="258"/>
      <c r="E244" s="258"/>
      <c r="F244" s="258"/>
      <c r="G244" s="258"/>
      <c r="H244" s="257"/>
      <c r="I244" s="257"/>
      <c r="J244" s="257"/>
      <c r="K244" s="257"/>
      <c r="L244" s="702">
        <f>I148</f>
        <v>0</v>
      </c>
    </row>
    <row r="245" spans="1:12" x14ac:dyDescent="0.25">
      <c r="A245" s="1124"/>
      <c r="B245" s="38" t="s">
        <v>1025</v>
      </c>
      <c r="C245" s="290"/>
      <c r="D245" s="258"/>
      <c r="E245" s="258"/>
      <c r="F245" s="258"/>
      <c r="G245" s="258"/>
      <c r="H245" s="257"/>
      <c r="I245" s="257"/>
      <c r="J245" s="257"/>
      <c r="K245" s="257"/>
      <c r="L245" s="702">
        <f>B278</f>
        <v>0</v>
      </c>
    </row>
    <row r="246" spans="1:12" x14ac:dyDescent="0.25">
      <c r="A246" s="1124"/>
      <c r="B246" s="131" t="s">
        <v>407</v>
      </c>
      <c r="C246" s="290"/>
      <c r="D246" s="258"/>
      <c r="E246" s="258"/>
      <c r="F246" s="258"/>
      <c r="G246" s="258"/>
      <c r="H246" s="265">
        <f>H244+H245</f>
        <v>0</v>
      </c>
      <c r="I246" s="265">
        <f>I243+I244+I245</f>
        <v>0</v>
      </c>
      <c r="J246" s="265">
        <f>J243+J244+J245</f>
        <v>0</v>
      </c>
      <c r="K246" s="265">
        <f>K243+K244+K245</f>
        <v>0</v>
      </c>
      <c r="L246" s="265">
        <f>L243+L244+L245</f>
        <v>0</v>
      </c>
    </row>
    <row r="247" spans="1:12" x14ac:dyDescent="0.25">
      <c r="A247" s="1124">
        <f>A251-1</f>
        <v>-3</v>
      </c>
      <c r="B247" s="132" t="s">
        <v>1023</v>
      </c>
      <c r="C247" s="290"/>
      <c r="D247" s="258"/>
      <c r="E247" s="258"/>
      <c r="F247" s="258"/>
      <c r="G247" s="258"/>
      <c r="H247" s="258"/>
      <c r="I247" s="259" t="s">
        <v>642</v>
      </c>
      <c r="J247" s="262">
        <f>I248</f>
        <v>0</v>
      </c>
      <c r="K247" s="262">
        <f>J247+J248</f>
        <v>0</v>
      </c>
      <c r="L247" s="262">
        <f>K247+K248</f>
        <v>0</v>
      </c>
    </row>
    <row r="248" spans="1:12" x14ac:dyDescent="0.25">
      <c r="A248" s="1124"/>
      <c r="B248" s="38" t="s">
        <v>1024</v>
      </c>
      <c r="C248" s="290"/>
      <c r="D248" s="258"/>
      <c r="E248" s="258"/>
      <c r="F248" s="258"/>
      <c r="G248" s="258"/>
      <c r="H248" s="258"/>
      <c r="I248" s="257"/>
      <c r="J248" s="257"/>
      <c r="K248" s="257"/>
      <c r="L248" s="702">
        <f>J148</f>
        <v>0</v>
      </c>
    </row>
    <row r="249" spans="1:12" x14ac:dyDescent="0.25">
      <c r="A249" s="1124"/>
      <c r="B249" s="38" t="s">
        <v>1025</v>
      </c>
      <c r="C249" s="290"/>
      <c r="D249" s="258"/>
      <c r="E249" s="258"/>
      <c r="F249" s="258"/>
      <c r="G249" s="258"/>
      <c r="H249" s="258"/>
      <c r="I249" s="257"/>
      <c r="J249" s="257"/>
      <c r="K249" s="257"/>
      <c r="L249" s="702">
        <f>B277</f>
        <v>0</v>
      </c>
    </row>
    <row r="250" spans="1:12" x14ac:dyDescent="0.25">
      <c r="A250" s="1124"/>
      <c r="B250" s="131" t="s">
        <v>407</v>
      </c>
      <c r="C250" s="290"/>
      <c r="D250" s="258"/>
      <c r="E250" s="258"/>
      <c r="F250" s="258"/>
      <c r="G250" s="258"/>
      <c r="H250" s="258"/>
      <c r="I250" s="265">
        <f>I248+I249</f>
        <v>0</v>
      </c>
      <c r="J250" s="265">
        <f>J247+J248+J249</f>
        <v>0</v>
      </c>
      <c r="K250" s="265">
        <f>K247+K248+K249</f>
        <v>0</v>
      </c>
      <c r="L250" s="265">
        <f>L247+L248+L249</f>
        <v>0</v>
      </c>
    </row>
    <row r="251" spans="1:12" x14ac:dyDescent="0.25">
      <c r="A251" s="1124">
        <f>A255-1</f>
        <v>-2</v>
      </c>
      <c r="B251" s="132" t="s">
        <v>1023</v>
      </c>
      <c r="C251" s="290"/>
      <c r="D251" s="258"/>
      <c r="E251" s="258"/>
      <c r="F251" s="258"/>
      <c r="G251" s="258"/>
      <c r="H251" s="258"/>
      <c r="I251" s="258"/>
      <c r="J251" s="259" t="s">
        <v>642</v>
      </c>
      <c r="K251" s="262">
        <f>J252</f>
        <v>0</v>
      </c>
      <c r="L251" s="262">
        <f>K251+K252</f>
        <v>0</v>
      </c>
    </row>
    <row r="252" spans="1:12" x14ac:dyDescent="0.25">
      <c r="A252" s="1124"/>
      <c r="B252" s="38" t="s">
        <v>1024</v>
      </c>
      <c r="C252" s="290"/>
      <c r="D252" s="258"/>
      <c r="E252" s="258"/>
      <c r="F252" s="258"/>
      <c r="G252" s="258"/>
      <c r="H252" s="258"/>
      <c r="I252" s="258"/>
      <c r="J252" s="257"/>
      <c r="K252" s="257"/>
      <c r="L252" s="702">
        <f>K148</f>
        <v>0</v>
      </c>
    </row>
    <row r="253" spans="1:12" x14ac:dyDescent="0.25">
      <c r="A253" s="1124"/>
      <c r="B253" s="38" t="s">
        <v>1025</v>
      </c>
      <c r="C253" s="290"/>
      <c r="D253" s="258"/>
      <c r="E253" s="258"/>
      <c r="F253" s="258"/>
      <c r="G253" s="258"/>
      <c r="H253" s="258"/>
      <c r="I253" s="258"/>
      <c r="J253" s="257"/>
      <c r="K253" s="257"/>
      <c r="L253" s="702">
        <f>B276</f>
        <v>0</v>
      </c>
    </row>
    <row r="254" spans="1:12" x14ac:dyDescent="0.25">
      <c r="A254" s="1124"/>
      <c r="B254" s="131" t="s">
        <v>407</v>
      </c>
      <c r="C254" s="290"/>
      <c r="D254" s="258"/>
      <c r="E254" s="258"/>
      <c r="F254" s="258"/>
      <c r="G254" s="258"/>
      <c r="H254" s="258"/>
      <c r="I254" s="258"/>
      <c r="J254" s="265">
        <f>J252+J253</f>
        <v>0</v>
      </c>
      <c r="K254" s="265">
        <f>K251+K252+K253</f>
        <v>0</v>
      </c>
      <c r="L254" s="265">
        <f>L251+L252+L253</f>
        <v>0</v>
      </c>
    </row>
    <row r="255" spans="1:12" x14ac:dyDescent="0.25">
      <c r="A255" s="1124">
        <f>A259-1</f>
        <v>-1</v>
      </c>
      <c r="B255" s="132" t="s">
        <v>1023</v>
      </c>
      <c r="C255" s="290"/>
      <c r="D255" s="258"/>
      <c r="E255" s="258"/>
      <c r="F255" s="258"/>
      <c r="G255" s="258"/>
      <c r="H255" s="258"/>
      <c r="I255" s="258"/>
      <c r="J255" s="258"/>
      <c r="K255" s="259" t="s">
        <v>642</v>
      </c>
      <c r="L255" s="262">
        <f>K256</f>
        <v>0</v>
      </c>
    </row>
    <row r="256" spans="1:12" x14ac:dyDescent="0.25">
      <c r="A256" s="1124"/>
      <c r="B256" s="38" t="s">
        <v>1024</v>
      </c>
      <c r="C256" s="290"/>
      <c r="D256" s="258"/>
      <c r="E256" s="258"/>
      <c r="F256" s="258"/>
      <c r="G256" s="258"/>
      <c r="H256" s="258"/>
      <c r="I256" s="258"/>
      <c r="J256" s="258"/>
      <c r="K256" s="257"/>
      <c r="L256" s="702">
        <f>L148</f>
        <v>0</v>
      </c>
    </row>
    <row r="257" spans="1:15" x14ac:dyDescent="0.25">
      <c r="A257" s="1124"/>
      <c r="B257" s="38" t="s">
        <v>1025</v>
      </c>
      <c r="C257" s="290"/>
      <c r="D257" s="258"/>
      <c r="E257" s="258"/>
      <c r="F257" s="258"/>
      <c r="G257" s="258"/>
      <c r="H257" s="258"/>
      <c r="I257" s="258"/>
      <c r="J257" s="258"/>
      <c r="K257" s="257"/>
      <c r="L257" s="702">
        <f>B275</f>
        <v>0</v>
      </c>
    </row>
    <row r="258" spans="1:15" x14ac:dyDescent="0.25">
      <c r="A258" s="1124"/>
      <c r="B258" s="131" t="s">
        <v>407</v>
      </c>
      <c r="C258" s="290"/>
      <c r="D258" s="258"/>
      <c r="E258" s="258"/>
      <c r="F258" s="258"/>
      <c r="G258" s="258"/>
      <c r="H258" s="258"/>
      <c r="I258" s="258"/>
      <c r="J258" s="258"/>
      <c r="K258" s="265">
        <f>K256+K257</f>
        <v>0</v>
      </c>
      <c r="L258" s="265">
        <f>L255+L256+L257</f>
        <v>0</v>
      </c>
    </row>
    <row r="259" spans="1:15" x14ac:dyDescent="0.3">
      <c r="A259" s="1124">
        <f>B2</f>
        <v>0</v>
      </c>
      <c r="B259" s="132" t="s">
        <v>1023</v>
      </c>
      <c r="C259" s="324"/>
      <c r="D259" s="325"/>
      <c r="E259" s="325"/>
      <c r="F259" s="325"/>
      <c r="G259" s="325"/>
      <c r="H259" s="325"/>
      <c r="I259" s="325"/>
      <c r="J259" s="325"/>
      <c r="K259" s="258"/>
      <c r="L259" s="259" t="s">
        <v>642</v>
      </c>
    </row>
    <row r="260" spans="1:15" x14ac:dyDescent="0.3">
      <c r="A260" s="1124"/>
      <c r="B260" s="38" t="s">
        <v>1024</v>
      </c>
      <c r="C260" s="324"/>
      <c r="D260" s="325"/>
      <c r="E260" s="325"/>
      <c r="F260" s="325"/>
      <c r="G260" s="325"/>
      <c r="H260" s="325"/>
      <c r="I260" s="325"/>
      <c r="J260" s="325"/>
      <c r="K260" s="258"/>
      <c r="L260" s="702">
        <f>M148</f>
        <v>0</v>
      </c>
    </row>
    <row r="261" spans="1:15" x14ac:dyDescent="0.3">
      <c r="A261" s="1124"/>
      <c r="B261" s="38" t="s">
        <v>1025</v>
      </c>
      <c r="C261" s="324"/>
      <c r="D261" s="325"/>
      <c r="E261" s="325"/>
      <c r="F261" s="325"/>
      <c r="G261" s="325"/>
      <c r="H261" s="325"/>
      <c r="I261" s="325"/>
      <c r="J261" s="325"/>
      <c r="K261" s="258"/>
      <c r="L261" s="702">
        <f>B274</f>
        <v>0</v>
      </c>
    </row>
    <row r="262" spans="1:15" x14ac:dyDescent="0.3">
      <c r="A262" s="1124"/>
      <c r="B262" s="131" t="s">
        <v>407</v>
      </c>
      <c r="C262" s="324"/>
      <c r="D262" s="325"/>
      <c r="E262" s="325"/>
      <c r="F262" s="325"/>
      <c r="G262" s="325"/>
      <c r="H262" s="325"/>
      <c r="I262" s="325"/>
      <c r="J262" s="325"/>
      <c r="K262" s="258"/>
      <c r="L262" s="265">
        <f>L260+L261</f>
        <v>0</v>
      </c>
    </row>
    <row r="263" spans="1:15" x14ac:dyDescent="0.3">
      <c r="A263" s="84"/>
      <c r="B263" s="84"/>
      <c r="C263" s="40"/>
      <c r="D263" s="40"/>
      <c r="E263" s="40"/>
      <c r="F263" s="40"/>
      <c r="G263" s="40"/>
      <c r="H263" s="40"/>
      <c r="I263" s="40"/>
      <c r="J263" s="40"/>
      <c r="K263" s="84"/>
      <c r="L263" s="84"/>
    </row>
    <row r="264" spans="1:15" x14ac:dyDescent="0.3">
      <c r="A264" s="40"/>
      <c r="B264" s="1287" t="s">
        <v>1026</v>
      </c>
      <c r="C264" s="1287"/>
      <c r="D264" s="1287"/>
      <c r="E264" s="1287"/>
      <c r="F264" s="1287"/>
      <c r="G264" s="1287"/>
      <c r="H264" s="1287"/>
      <c r="I264" s="1287"/>
      <c r="J264" s="40"/>
      <c r="K264" s="40"/>
      <c r="L264" s="40"/>
    </row>
    <row r="265" spans="1:15" x14ac:dyDescent="0.3">
      <c r="A265" s="40"/>
      <c r="B265" s="1287" t="s">
        <v>1027</v>
      </c>
      <c r="C265" s="1287"/>
      <c r="D265" s="1287"/>
      <c r="E265" s="1287"/>
      <c r="F265" s="1287"/>
      <c r="G265" s="1287"/>
      <c r="H265" s="1287"/>
      <c r="I265" s="1287"/>
      <c r="J265" s="40"/>
      <c r="K265" s="40"/>
      <c r="L265" s="40"/>
    </row>
    <row r="266" spans="1:15" x14ac:dyDescent="0.3">
      <c r="A266" s="40"/>
      <c r="B266" s="1289" t="s">
        <v>0</v>
      </c>
      <c r="C266" s="1289"/>
      <c r="D266" s="1289"/>
      <c r="E266" s="1289"/>
      <c r="F266" s="1289"/>
      <c r="G266" s="1289"/>
      <c r="H266" s="1289"/>
      <c r="I266" s="1289"/>
      <c r="J266" s="1289"/>
      <c r="K266" s="1289"/>
      <c r="L266" s="1289"/>
    </row>
    <row r="267" spans="1:15" x14ac:dyDescent="0.3">
      <c r="A267" s="40"/>
      <c r="B267" s="1287" t="s">
        <v>1</v>
      </c>
      <c r="C267" s="1287"/>
      <c r="D267" s="1287"/>
      <c r="E267" s="1287"/>
      <c r="F267" s="1287"/>
      <c r="G267" s="1287"/>
      <c r="H267" s="1287"/>
      <c r="I267" s="1287"/>
      <c r="J267" s="40"/>
      <c r="K267" s="40"/>
      <c r="L267" s="40"/>
    </row>
    <row r="270" spans="1:15" x14ac:dyDescent="0.25">
      <c r="A270" s="1162" t="s">
        <v>325</v>
      </c>
      <c r="B270" s="1162"/>
      <c r="C270" s="1162"/>
      <c r="D270" s="1162"/>
      <c r="E270" s="1162"/>
      <c r="F270" s="1162"/>
      <c r="G270" s="1162"/>
      <c r="H270" s="1162"/>
      <c r="I270" s="1162"/>
      <c r="J270" s="1162"/>
      <c r="K270" s="1162"/>
      <c r="L270" s="67"/>
      <c r="M270" s="67"/>
      <c r="N270" s="67"/>
      <c r="O270" s="67"/>
    </row>
    <row r="271" spans="1:15" x14ac:dyDescent="0.25">
      <c r="A271" s="1162" t="s">
        <v>327</v>
      </c>
      <c r="B271" s="1162"/>
      <c r="C271" s="1162"/>
      <c r="D271" s="1162"/>
      <c r="E271" s="1162"/>
      <c r="F271" s="1162"/>
      <c r="G271" s="1162"/>
      <c r="H271" s="1162"/>
      <c r="I271" s="1162"/>
      <c r="J271" s="1162"/>
      <c r="K271" s="1162"/>
      <c r="L271" s="67"/>
      <c r="M271" s="67"/>
      <c r="N271" s="67"/>
      <c r="O271" s="67"/>
    </row>
    <row r="272" spans="1:15" x14ac:dyDescent="0.25">
      <c r="A272" s="67"/>
      <c r="B272" s="67"/>
      <c r="C272" s="67"/>
      <c r="D272" s="67"/>
      <c r="E272" s="67"/>
      <c r="F272" s="67"/>
      <c r="G272" s="67"/>
      <c r="H272" s="67"/>
      <c r="I272" s="67"/>
      <c r="J272" s="67" t="s">
        <v>213</v>
      </c>
      <c r="K272" s="67"/>
      <c r="L272" s="67"/>
      <c r="M272" s="67"/>
      <c r="N272" s="67"/>
      <c r="O272" s="67"/>
    </row>
    <row r="273" spans="1:15" ht="50.25" customHeight="1" x14ac:dyDescent="0.25">
      <c r="A273" s="74" t="s">
        <v>9</v>
      </c>
      <c r="B273" s="86" t="s">
        <v>316</v>
      </c>
      <c r="C273" s="1165" t="s">
        <v>317</v>
      </c>
      <c r="D273" s="1165"/>
      <c r="E273" s="1165" t="s">
        <v>318</v>
      </c>
      <c r="F273" s="1165"/>
      <c r="G273" s="1165" t="s">
        <v>287</v>
      </c>
      <c r="H273" s="1165"/>
      <c r="I273" s="1165" t="s">
        <v>286</v>
      </c>
      <c r="J273" s="1165"/>
      <c r="K273" s="1165" t="s">
        <v>328</v>
      </c>
      <c r="L273" s="1165"/>
    </row>
    <row r="274" spans="1:15" ht="20.149999999999999" customHeight="1" x14ac:dyDescent="0.25">
      <c r="A274" s="481">
        <f>B2</f>
        <v>0</v>
      </c>
      <c r="B274" s="448"/>
      <c r="C274" s="1221" t="e">
        <f>IF(((M151+M152)/(M148+M151+M152))&gt;0.3,M27*H294-M148,B274)</f>
        <v>#DIV/0!</v>
      </c>
      <c r="D274" s="1222"/>
      <c r="E274" s="1221" t="e">
        <f>M148*(1-C298)/C298</f>
        <v>#DIV/0!</v>
      </c>
      <c r="F274" s="1222"/>
      <c r="G274" s="1223"/>
      <c r="H274" s="1224"/>
      <c r="I274" s="1221" t="e">
        <f>(MAX(MAX(E285,C285)-B285,0))*MAX(MAX(E274,C274)-B274,0)/(MAX(MAX(E274,C274)-B274,0)+MAX(MAX(E275,C275)-B275,0)+MAX(MAX(E276,C276)-B276,0)+MAX(MAX(E277,C277)-B277,0)+MAX(MAX(E278,C278)-B278,0)+MAX(MAX(E279,C279)-B279,0)+MAX(MAX(E280,C280)-B280,0)+MAX(MAX(E281,C281)-B281,0)+MAX(MAX(E282,C282)-B282,0)+MAX(MAX(E283,C283)-B283,0))</f>
        <v>#DIV/0!</v>
      </c>
      <c r="J274" s="1222"/>
      <c r="K274" s="1288"/>
      <c r="L274" s="1227"/>
    </row>
    <row r="275" spans="1:15" ht="20.149999999999999" customHeight="1" x14ac:dyDescent="0.25">
      <c r="A275" s="481">
        <f>A274-1</f>
        <v>-1</v>
      </c>
      <c r="B275" s="328"/>
      <c r="C275" s="1204" t="e">
        <f>IF(((L151+L152)/(L148+L151+L152))&gt;0.3,L27*H294-L148,B275)</f>
        <v>#DIV/0!</v>
      </c>
      <c r="D275" s="1205"/>
      <c r="E275" s="1204" t="e">
        <f>L148*(1-D298)/D298</f>
        <v>#DIV/0!</v>
      </c>
      <c r="F275" s="1205"/>
      <c r="G275" s="1213"/>
      <c r="H275" s="1214"/>
      <c r="I275" s="1204" t="e">
        <f>(MAX(MAX(E285,C285)-B285,0))*MAX(MAX(E275,C275)-B275,0)/(MAX(MAX(E274,C274)-B274,0)+MAX(MAX(E275,C275)-B275,0)+MAX(MAX(E276,C276)-B276,0)+MAX(MAX(E277,C277)-B277,0)+MAX(MAX(E278,C278)-B278,0)+MAX(MAX(E279,C279)-B279,0)+MAX(MAX(E280,C280)-B280,0)+MAX(MAX(E281,C281)-B281,0)+MAX(MAX(E282,C282)-B282,0)+MAX(MAX(E283,C283)-B283,0))</f>
        <v>#DIV/0!</v>
      </c>
      <c r="J275" s="1205"/>
      <c r="K275" s="1286"/>
      <c r="L275" s="1207"/>
    </row>
    <row r="276" spans="1:15" ht="20.149999999999999" customHeight="1" x14ac:dyDescent="0.25">
      <c r="A276" s="481">
        <f t="shared" ref="A276:A283" si="39">A275-1</f>
        <v>-2</v>
      </c>
      <c r="B276" s="328"/>
      <c r="C276" s="1204" t="e">
        <f>IF(((K151+K152)/(K148+K151+K152))&gt;0.3,K27*H294-K148,B276)</f>
        <v>#DIV/0!</v>
      </c>
      <c r="D276" s="1205"/>
      <c r="E276" s="1204" t="e">
        <f>K148*(1-E298)/E298</f>
        <v>#DIV/0!</v>
      </c>
      <c r="F276" s="1205"/>
      <c r="G276" s="1213"/>
      <c r="H276" s="1214"/>
      <c r="I276" s="1204" t="e">
        <f>(MAX(MAX(E285,C285)-B285,0))*MAX(MAX(E276,C276)-B276,0)/(MAX(MAX(E274,C274)-B274,0)+MAX(MAX(E275,C275)-B275,0)+MAX(MAX(E276,C276)-B276,0)+MAX(MAX(E277,C277)-B277,0)+MAX(MAX(E278,C278)-B278,0)+MAX(MAX(E279,C279)-B279,0)+MAX(MAX(E280,C280)-B280,0)+MAX(MAX(E281,C281)-B281,0)+MAX(MAX(E282,C282)-B282,0)+MAX(MAX(E283,C283)-B283,0))</f>
        <v>#DIV/0!</v>
      </c>
      <c r="J276" s="1205"/>
      <c r="K276" s="1286"/>
      <c r="L276" s="1207"/>
    </row>
    <row r="277" spans="1:15" ht="20.149999999999999" customHeight="1" x14ac:dyDescent="0.25">
      <c r="A277" s="481">
        <f t="shared" si="39"/>
        <v>-3</v>
      </c>
      <c r="B277" s="328"/>
      <c r="C277" s="1204" t="e">
        <f>IF(((J151+J152)/(J148+J151+J152))&gt;0.3,J27*H294-J148,B277)</f>
        <v>#DIV/0!</v>
      </c>
      <c r="D277" s="1205"/>
      <c r="E277" s="1204" t="e">
        <f>J148*(1-F298)/F298</f>
        <v>#DIV/0!</v>
      </c>
      <c r="F277" s="1205"/>
      <c r="G277" s="1213"/>
      <c r="H277" s="1214"/>
      <c r="I277" s="1204" t="e">
        <f>(MAX(MAX(E285,C285)-B285,0))*MAX(MAX(E277,C277)-B277,0)/(MAX(MAX(E274,C274)-B274,0)+MAX(MAX(E275,C275)-B275,0)+MAX(MAX(E276,C276)-B276,0)+MAX(MAX(E277,C277)-B277,0)+MAX(MAX(E278,C278)-B278,0)+MAX(MAX(E279,C279)-B279,0)+MAX(MAX(E280,C280)-B280,0)+MAX(MAX(E281,C281)-B281,0)+MAX(MAX(E282,C282)-B282,0)+MAX(MAX(E283,C283)-B283,0))</f>
        <v>#DIV/0!</v>
      </c>
      <c r="J277" s="1205"/>
      <c r="K277" s="1286"/>
      <c r="L277" s="1207"/>
    </row>
    <row r="278" spans="1:15" ht="20.149999999999999" customHeight="1" x14ac:dyDescent="0.25">
      <c r="A278" s="481">
        <f t="shared" si="39"/>
        <v>-4</v>
      </c>
      <c r="B278" s="328"/>
      <c r="C278" s="1204" t="e">
        <f>IF(((I151+I152)/(I148+I151+I152))&gt;0.3,I27*H294-I148,B278)</f>
        <v>#DIV/0!</v>
      </c>
      <c r="D278" s="1205"/>
      <c r="E278" s="1204" t="e">
        <f>I148*(1-G298)/G298</f>
        <v>#DIV/0!</v>
      </c>
      <c r="F278" s="1205"/>
      <c r="G278" s="1213"/>
      <c r="H278" s="1214"/>
      <c r="I278" s="1204" t="e">
        <f>(MAX(MAX(E285,C285)-B285,0))*MAX(MAX(E278,C278)-B278,0)/(MAX(MAX(E274,C274)-B274,0)+MAX(MAX(E275,C275)-B275,0)+MAX(MAX(E276,C276)-B276,0)+MAX(MAX(E277,C277)-B277,0)+MAX(MAX(E278,C278)-B278,0)+MAX(MAX(E279,C279)-B279,0)+MAX(MAX(E280,C280)-B280,0)+MAX(MAX(E281,C281)-B281,0)+MAX(MAX(E282,C282)-B282,0)+MAX(MAX(E283,C283)-B283,0))</f>
        <v>#DIV/0!</v>
      </c>
      <c r="J278" s="1205"/>
      <c r="K278" s="1286"/>
      <c r="L278" s="1207"/>
    </row>
    <row r="279" spans="1:15" ht="20.149999999999999" customHeight="1" x14ac:dyDescent="0.25">
      <c r="A279" s="481">
        <f t="shared" si="39"/>
        <v>-5</v>
      </c>
      <c r="B279" s="328"/>
      <c r="C279" s="1204" t="e">
        <f>IF(((H151+H152)/(H148+H151+H152))&gt;0.3,H27*H294-H148,B279)</f>
        <v>#DIV/0!</v>
      </c>
      <c r="D279" s="1205"/>
      <c r="E279" s="1204" t="e">
        <f>H148*(1-H298)/H298</f>
        <v>#DIV/0!</v>
      </c>
      <c r="F279" s="1205"/>
      <c r="G279" s="1213"/>
      <c r="H279" s="1214"/>
      <c r="I279" s="1204" t="e">
        <f>(MAX(MAX(E285,C285)-B285,0))*MAX(MAX(E279,C279)-B279,0)/(MAX(MAX(E274,C274)-B274,0)+MAX(MAX(E275,C275)-B275,0)+MAX(MAX(E276,C276)-B276,0)+MAX(MAX(E277,C277)-B277,0)+MAX(MAX(E278,C278)-B278,0)+MAX(MAX(E279,C279)-B279,0)+MAX(MAX(E280,C280)-B280,0)+MAX(MAX(E281,C281)-B281,0)+MAX(MAX(E282,C282)-B282,0)+MAX(MAX(E283,C283)-B283,0))</f>
        <v>#DIV/0!</v>
      </c>
      <c r="J279" s="1205"/>
      <c r="K279" s="1286"/>
      <c r="L279" s="1207"/>
    </row>
    <row r="280" spans="1:15" ht="20.149999999999999" customHeight="1" x14ac:dyDescent="0.25">
      <c r="A280" s="481">
        <f t="shared" si="39"/>
        <v>-6</v>
      </c>
      <c r="B280" s="328"/>
      <c r="C280" s="1204" t="e">
        <f>IF(((G151+G152)/(G148+G151+G152))&gt;0.3,G27*H294-G148,B280)</f>
        <v>#DIV/0!</v>
      </c>
      <c r="D280" s="1205"/>
      <c r="E280" s="1204" t="e">
        <f>G148*(1-I298)/I298</f>
        <v>#DIV/0!</v>
      </c>
      <c r="F280" s="1205"/>
      <c r="G280" s="1213"/>
      <c r="H280" s="1214"/>
      <c r="I280" s="1204" t="e">
        <f>(MAX(MAX(E285,C285)-B285,0))*MAX(MAX(E280,C280)-B280,0)/(MAX(MAX(E274,C274)-B274,0)+MAX(MAX(E275,C275)-B275,0)+MAX(MAX(E276,C276)-B276,0)+MAX(MAX(E277,C277)-B277,0)+MAX(MAX(E278,C278)-B278,0)+MAX(MAX(E279,C279)-B279,0)+MAX(MAX(E280,C280)-B280,0)+MAX(MAX(E281,C281)-B281,0)+MAX(MAX(E282,C282)-B282,0)+MAX(MAX(E283,C283)-B283,0))</f>
        <v>#DIV/0!</v>
      </c>
      <c r="J280" s="1205"/>
      <c r="K280" s="1286"/>
      <c r="L280" s="1207"/>
      <c r="M280" s="112"/>
    </row>
    <row r="281" spans="1:15" ht="20.149999999999999" customHeight="1" x14ac:dyDescent="0.25">
      <c r="A281" s="481">
        <f t="shared" si="39"/>
        <v>-7</v>
      </c>
      <c r="B281" s="328"/>
      <c r="C281" s="1204" t="e">
        <f>IF(((F151+F152)/(F148+F151+F152))&gt;0.3,F27*H294-F148,B281)</f>
        <v>#DIV/0!</v>
      </c>
      <c r="D281" s="1205"/>
      <c r="E281" s="1204" t="e">
        <f>F148*(1-J298)/J298</f>
        <v>#DIV/0!</v>
      </c>
      <c r="F281" s="1205"/>
      <c r="G281" s="1213"/>
      <c r="H281" s="1214"/>
      <c r="I281" s="1204" t="e">
        <f>(MAX(MAX(E285,C285)-B285,0))*MAX(MAX(E281,C281)-B281,0)/(MAX(MAX(E274,C274)-B274,0)+MAX(MAX(E275,C275)-B275,0)+MAX(MAX(E276,C276)-B276,0)+MAX(MAX(E277,C277)-B277,0)+MAX(MAX(E278,C278)-B278,0)+MAX(MAX(E279,C279)-B279,0)+MAX(MAX(E280,C280)-B280,0)+MAX(MAX(E281,C281)-B281,0)+MAX(MAX(E282,C282)-B282,0)+MAX(MAX(E283,C283)-B283,0))</f>
        <v>#DIV/0!</v>
      </c>
      <c r="J281" s="1205"/>
      <c r="K281" s="1286"/>
      <c r="L281" s="1207"/>
      <c r="M281" s="112"/>
    </row>
    <row r="282" spans="1:15" ht="20.149999999999999" customHeight="1" x14ac:dyDescent="0.25">
      <c r="A282" s="481">
        <f t="shared" si="39"/>
        <v>-8</v>
      </c>
      <c r="B282" s="328"/>
      <c r="C282" s="1204" t="e">
        <f>IF(((E151+E152)/(E148+E151+E152))&gt;0.3,E27*H294-E148,B282)</f>
        <v>#DIV/0!</v>
      </c>
      <c r="D282" s="1205"/>
      <c r="E282" s="1204" t="e">
        <f>E148*(1-K298)/K298</f>
        <v>#DIV/0!</v>
      </c>
      <c r="F282" s="1205"/>
      <c r="G282" s="1213"/>
      <c r="H282" s="1214"/>
      <c r="I282" s="1204" t="e">
        <f>(MAX(MAX(E285,C285)-B285,0))*MAX(MAX(E282,C282)-B282,0)/(MAX(MAX(E274,C274)-B274,0)+MAX(MAX(E275,C275)-B275,0)+MAX(MAX(E276,C276)-B276,0)+MAX(MAX(E277,C277)-B277,0)+MAX(MAX(E278,C278)-B278,0)+MAX(MAX(E279,C279)-B279,0)+MAX(MAX(E280,C280)-B280,0)+MAX(MAX(E281,C281)-B281,0)+MAX(MAX(E282,C282)-B282,0)+MAX(MAX(E283,C283)-B283,0))</f>
        <v>#DIV/0!</v>
      </c>
      <c r="J282" s="1205"/>
      <c r="K282" s="1286"/>
      <c r="L282" s="1207"/>
      <c r="M282" s="112"/>
    </row>
    <row r="283" spans="1:15" ht="20.149999999999999" customHeight="1" x14ac:dyDescent="0.25">
      <c r="A283" s="481">
        <f t="shared" si="39"/>
        <v>-9</v>
      </c>
      <c r="B283" s="328"/>
      <c r="C283" s="1204" t="e">
        <f>IF(((D151+D152)/(D148+D151+D152))&gt;0.3,D27*H294-D148,B283)</f>
        <v>#DIV/0!</v>
      </c>
      <c r="D283" s="1205"/>
      <c r="E283" s="1204" t="e">
        <f>D148*(1-L298)/L298</f>
        <v>#DIV/0!</v>
      </c>
      <c r="F283" s="1205"/>
      <c r="G283" s="1213"/>
      <c r="H283" s="1214"/>
      <c r="I283" s="1204" t="e">
        <f>(MAX(MAX(E285,C285)-B285,0))*MAX(MAX(E283,C283)-B283,0)/(MAX(MAX(E274,C274)-B274,0)+MAX(MAX(E275,C275)-B275,0)+MAX(MAX(E276,C276)-B276,0)+MAX(MAX(E277,C277)-B277,0)+MAX(MAX(E278,C278)-B278,0)+MAX(MAX(E279,C279)-B279,0)+MAX(MAX(E280,C280)-B280,0)+MAX(MAX(E281,C281)-B281,0)+MAX(MAX(E282,C282)-B282,0)+MAX(MAX(E283,C283)-B283,0))</f>
        <v>#DIV/0!</v>
      </c>
      <c r="J283" s="1205"/>
      <c r="K283" s="1286"/>
      <c r="L283" s="1207"/>
      <c r="M283" s="112"/>
    </row>
    <row r="284" spans="1:15" ht="20.149999999999999" customHeight="1" x14ac:dyDescent="0.25">
      <c r="A284" s="54" t="s">
        <v>188</v>
      </c>
      <c r="B284" s="299"/>
      <c r="C284" s="1204">
        <f>B284</f>
        <v>0</v>
      </c>
      <c r="D284" s="1205"/>
      <c r="E284" s="1204">
        <f>B284</f>
        <v>0</v>
      </c>
      <c r="F284" s="1205"/>
      <c r="G284" s="1208"/>
      <c r="H284" s="1209"/>
      <c r="I284" s="1204"/>
      <c r="J284" s="1205"/>
      <c r="K284" s="1284"/>
      <c r="L284" s="1285"/>
      <c r="M284" s="112"/>
    </row>
    <row r="285" spans="1:15" ht="20.149999999999999" customHeight="1" x14ac:dyDescent="0.25">
      <c r="A285" s="100" t="s">
        <v>407</v>
      </c>
      <c r="B285" s="717">
        <f>SUM(B274:B284)</f>
        <v>0</v>
      </c>
      <c r="C285" s="1211" t="e">
        <f>SUM(C274:D284)</f>
        <v>#DIV/0!</v>
      </c>
      <c r="D285" s="1212"/>
      <c r="E285" s="1211" t="e">
        <f>SUM(E274:F284)</f>
        <v>#DIV/0!</v>
      </c>
      <c r="F285" s="1212"/>
      <c r="G285" s="1211" t="e">
        <f>MAX(B285,C285,E285)</f>
        <v>#DIV/0!</v>
      </c>
      <c r="H285" s="1212"/>
      <c r="I285" s="1275" t="e">
        <f>SUM(I274:J284)</f>
        <v>#DIV/0!</v>
      </c>
      <c r="J285" s="1212"/>
      <c r="K285" s="1275">
        <f>SUM(K274:L284)</f>
        <v>0</v>
      </c>
      <c r="L285" s="1212"/>
      <c r="M285" s="112"/>
    </row>
    <row r="286" spans="1:15" ht="19.5" customHeight="1" x14ac:dyDescent="0.25">
      <c r="A286" s="126"/>
      <c r="B286" s="127"/>
      <c r="C286" s="127"/>
      <c r="D286" s="127"/>
      <c r="E286" s="127"/>
      <c r="F286" s="127"/>
      <c r="G286" s="127"/>
      <c r="H286" s="127"/>
      <c r="I286" s="127"/>
      <c r="J286" s="127"/>
      <c r="K286" s="127"/>
      <c r="L286" s="141"/>
      <c r="M286" s="141"/>
      <c r="N286" s="67"/>
      <c r="O286" s="67"/>
    </row>
    <row r="287" spans="1:15" ht="20.149999999999999" customHeight="1" x14ac:dyDescent="0.25">
      <c r="A287" s="1276" t="s">
        <v>4</v>
      </c>
      <c r="B287" s="1276"/>
      <c r="C287" s="1276"/>
      <c r="D287" s="1276"/>
      <c r="E287" s="1276"/>
      <c r="F287" s="1276"/>
      <c r="G287" s="1276"/>
      <c r="H287" s="1276"/>
      <c r="I287" s="1276"/>
      <c r="J287" s="1276"/>
      <c r="K287" s="1276"/>
      <c r="L287" s="69"/>
      <c r="M287" s="1270"/>
      <c r="N287" s="67"/>
      <c r="O287" s="67"/>
    </row>
    <row r="288" spans="1:15" ht="36.799999999999997" customHeight="1" x14ac:dyDescent="0.25">
      <c r="A288" s="1283" t="s">
        <v>329</v>
      </c>
      <c r="B288" s="1283"/>
      <c r="C288" s="1283"/>
      <c r="D288" s="1283"/>
      <c r="E288" s="1283"/>
      <c r="F288" s="1283"/>
      <c r="G288" s="1283"/>
      <c r="H288" s="1283"/>
      <c r="I288" s="1283"/>
      <c r="J288" s="1283"/>
      <c r="K288" s="1283"/>
      <c r="L288" s="142"/>
      <c r="M288" s="1282"/>
      <c r="N288" s="67"/>
      <c r="O288" s="67"/>
    </row>
    <row r="289" spans="1:15" ht="30.8" customHeight="1" x14ac:dyDescent="0.25">
      <c r="A289" s="1283" t="s">
        <v>7</v>
      </c>
      <c r="B289" s="1283"/>
      <c r="C289" s="1283"/>
      <c r="D289" s="1283"/>
      <c r="E289" s="1283"/>
      <c r="F289" s="1283"/>
      <c r="G289" s="1283"/>
      <c r="H289" s="1283"/>
      <c r="I289" s="1283"/>
      <c r="J289" s="1283"/>
      <c r="K289" s="1283"/>
      <c r="L289" s="69"/>
      <c r="M289" s="1282"/>
      <c r="N289" s="67"/>
      <c r="O289" s="67"/>
    </row>
    <row r="290" spans="1:15" ht="20.149999999999999" customHeight="1" x14ac:dyDescent="0.25">
      <c r="B290" s="143"/>
      <c r="C290" s="135"/>
      <c r="D290" s="1274"/>
      <c r="E290" s="1274"/>
      <c r="F290" s="1274"/>
      <c r="G290" s="1274"/>
      <c r="H290" s="1270"/>
      <c r="I290" s="1270"/>
      <c r="J290" s="1271"/>
      <c r="K290" s="1271"/>
      <c r="L290" s="1271"/>
      <c r="M290" s="69"/>
      <c r="N290" s="67"/>
      <c r="O290" s="67"/>
    </row>
    <row r="291" spans="1:15" ht="21.9" customHeight="1" x14ac:dyDescent="0.25">
      <c r="A291" s="69"/>
      <c r="B291" s="708" t="s">
        <v>721</v>
      </c>
      <c r="C291" s="66">
        <f>B2</f>
        <v>0</v>
      </c>
      <c r="D291" s="482">
        <f>C291-1</f>
        <v>-1</v>
      </c>
      <c r="E291" s="482">
        <f>D291-1</f>
        <v>-2</v>
      </c>
      <c r="F291" s="482">
        <f>E291-1</f>
        <v>-3</v>
      </c>
      <c r="G291" s="482">
        <f>F291-1</f>
        <v>-4</v>
      </c>
      <c r="H291" s="74" t="s">
        <v>856</v>
      </c>
      <c r="I291" s="69"/>
      <c r="J291" s="69"/>
      <c r="K291" s="67"/>
      <c r="L291" s="67"/>
    </row>
    <row r="292" spans="1:15" ht="21.9" customHeight="1" x14ac:dyDescent="0.25">
      <c r="A292" s="69"/>
      <c r="B292" s="708" t="s">
        <v>722</v>
      </c>
      <c r="C292" s="294"/>
      <c r="D292" s="334"/>
      <c r="E292" s="294"/>
      <c r="F292" s="334"/>
      <c r="G292" s="334"/>
      <c r="H292" s="335">
        <f>SUM(C292:G292)</f>
        <v>0</v>
      </c>
      <c r="I292" s="135"/>
      <c r="J292" s="69"/>
      <c r="K292" s="67"/>
      <c r="L292" s="67"/>
    </row>
    <row r="293" spans="1:15" ht="21.9" customHeight="1" x14ac:dyDescent="0.25">
      <c r="A293" s="69"/>
      <c r="B293" s="708" t="s">
        <v>723</v>
      </c>
      <c r="C293" s="294"/>
      <c r="D293" s="334"/>
      <c r="E293" s="294"/>
      <c r="F293" s="334"/>
      <c r="G293" s="334"/>
      <c r="H293" s="335">
        <f>SUM(C293:G293)</f>
        <v>0</v>
      </c>
      <c r="I293" s="135"/>
      <c r="J293" s="69"/>
      <c r="K293" s="67"/>
      <c r="L293" s="67"/>
    </row>
    <row r="294" spans="1:15" ht="21.9" customHeight="1" x14ac:dyDescent="0.25">
      <c r="A294" s="69"/>
      <c r="B294" s="709" t="s">
        <v>724</v>
      </c>
      <c r="C294" s="313" t="e">
        <f t="shared" ref="C294:H294" si="40">(C292/C293)*1000</f>
        <v>#DIV/0!</v>
      </c>
      <c r="D294" s="313" t="e">
        <f t="shared" si="40"/>
        <v>#DIV/0!</v>
      </c>
      <c r="E294" s="313" t="e">
        <f t="shared" si="40"/>
        <v>#DIV/0!</v>
      </c>
      <c r="F294" s="313" t="e">
        <f t="shared" si="40"/>
        <v>#DIV/0!</v>
      </c>
      <c r="G294" s="313" t="e">
        <f t="shared" si="40"/>
        <v>#DIV/0!</v>
      </c>
      <c r="H294" s="313" t="e">
        <f t="shared" si="40"/>
        <v>#DIV/0!</v>
      </c>
      <c r="I294" s="135"/>
      <c r="J294" s="69"/>
      <c r="K294" s="67"/>
      <c r="L294" s="67"/>
    </row>
    <row r="295" spans="1:15" s="221" customFormat="1" ht="21.9" customHeight="1" x14ac:dyDescent="0.25">
      <c r="A295" s="710"/>
      <c r="B295" s="711"/>
      <c r="C295" s="712"/>
      <c r="D295" s="712"/>
      <c r="E295" s="712"/>
      <c r="F295" s="712"/>
      <c r="G295" s="712"/>
      <c r="H295" s="712"/>
      <c r="I295" s="713"/>
      <c r="J295" s="710"/>
      <c r="K295" s="714"/>
      <c r="L295" s="714"/>
    </row>
    <row r="296" spans="1:15" ht="21.9" customHeight="1" x14ac:dyDescent="0.25">
      <c r="L296" s="69"/>
      <c r="M296" s="67"/>
      <c r="N296" s="67"/>
    </row>
    <row r="297" spans="1:15" ht="14" x14ac:dyDescent="0.25">
      <c r="B297" s="65" t="s">
        <v>720</v>
      </c>
      <c r="C297" s="100" t="s">
        <v>211</v>
      </c>
      <c r="D297" s="100" t="s">
        <v>202</v>
      </c>
      <c r="E297" s="100" t="s">
        <v>203</v>
      </c>
      <c r="F297" s="100" t="s">
        <v>204</v>
      </c>
      <c r="G297" s="100" t="s">
        <v>205</v>
      </c>
      <c r="H297" s="100" t="s">
        <v>206</v>
      </c>
      <c r="I297" s="100" t="s">
        <v>207</v>
      </c>
      <c r="J297" s="100" t="s">
        <v>208</v>
      </c>
      <c r="K297" s="100" t="s">
        <v>209</v>
      </c>
      <c r="L297" s="100" t="s">
        <v>210</v>
      </c>
    </row>
    <row r="298" spans="1:15" ht="14" x14ac:dyDescent="0.3">
      <c r="C298" s="715" t="e">
        <f>(C224+D228+E232+F236+G240+H244+I248+J252+K256+L260)/(L262+L258+L254+L250+L246+L242+L238+L234+L230+L226)</f>
        <v>#DIV/0!</v>
      </c>
      <c r="D298" s="715" t="e">
        <f>(D223+D224+E227+E228+F231+F232+G235+G236+H239+H240+I243+I244+J247+J248+K251+K252+L255+L256)/(L258+L254+L250+L246+L242+L238+L234+L230+L226)</f>
        <v>#DIV/0!</v>
      </c>
      <c r="E298" s="715" t="e">
        <f>(E223+E224+F227+F228+G231+G232+H235+H236+I239+I240+J243+J244+K247+K248+L251+L252)/(L254+L250+L246+L242+L238+L234+L230+L226)</f>
        <v>#DIV/0!</v>
      </c>
      <c r="F298" s="715" t="e">
        <f>(F223+F224+G227+G228+H231+H232+I235+I236+J239+J240+K243+K244+L247+L248)/(L250+L246+L242+L238+L234+L230+L226)</f>
        <v>#DIV/0!</v>
      </c>
      <c r="G298" s="715" t="e">
        <f>(G223+G224+H227+H228+I231+I232+J235+J236+K239+K240+L243+L244)/(L246+L242+L238+L234+L230+L226)</f>
        <v>#DIV/0!</v>
      </c>
      <c r="H298" s="715" t="e">
        <f>(H223+H224+I227+I228+J231+J232+K235+K236+L239+L240)/(L242+L238+L234+L230+L226)</f>
        <v>#DIV/0!</v>
      </c>
      <c r="I298" s="715" t="e">
        <f>(I223+I224+J227+J228+K231+K232+L235+L236)/(L238+L234+L230+L226)</f>
        <v>#DIV/0!</v>
      </c>
      <c r="J298" s="715" t="e">
        <f>(J223+J224+K227+K228+L231+L232)/(L234+L230+L226)</f>
        <v>#DIV/0!</v>
      </c>
      <c r="K298" s="715" t="e">
        <f>(K223+K224+L227+L228)/(L230+L226)</f>
        <v>#DIV/0!</v>
      </c>
      <c r="L298" s="715" t="e">
        <f>(L223+L224)/(L226)</f>
        <v>#DIV/0!</v>
      </c>
    </row>
    <row r="299" spans="1:15" x14ac:dyDescent="0.25">
      <c r="C299" s="716"/>
      <c r="D299" s="716"/>
      <c r="E299" s="716"/>
      <c r="F299" s="716"/>
      <c r="G299" s="716"/>
      <c r="H299" s="716"/>
      <c r="I299" s="716"/>
      <c r="J299" s="716"/>
      <c r="K299" s="716"/>
      <c r="L299" s="716"/>
    </row>
    <row r="304" spans="1:15" x14ac:dyDescent="0.25">
      <c r="A304" s="1162" t="s">
        <v>330</v>
      </c>
      <c r="B304" s="1162"/>
      <c r="C304" s="1162"/>
      <c r="D304" s="1162"/>
      <c r="E304" s="1162"/>
      <c r="F304" s="1162"/>
      <c r="G304" s="1162"/>
      <c r="H304" s="1162"/>
      <c r="I304" s="1162"/>
      <c r="J304" s="1162"/>
      <c r="K304" s="1162"/>
    </row>
    <row r="305" spans="1:11" x14ac:dyDescent="0.25">
      <c r="A305" s="67"/>
      <c r="B305" s="67"/>
      <c r="C305" s="67"/>
      <c r="D305" s="67"/>
      <c r="E305" s="67"/>
      <c r="F305" s="67"/>
      <c r="G305" s="67"/>
      <c r="H305" s="67" t="s">
        <v>213</v>
      </c>
      <c r="I305" s="67"/>
      <c r="J305" s="67"/>
      <c r="K305" s="67"/>
    </row>
    <row r="306" spans="1:11" ht="73.5" customHeight="1" x14ac:dyDescent="0.25">
      <c r="A306" s="74" t="s">
        <v>9</v>
      </c>
      <c r="B306" s="1281" t="s">
        <v>316</v>
      </c>
      <c r="C306" s="1165"/>
      <c r="D306" s="1165" t="s">
        <v>8</v>
      </c>
      <c r="E306" s="1165"/>
      <c r="F306" s="1165" t="s">
        <v>287</v>
      </c>
      <c r="G306" s="1165"/>
      <c r="H306" s="1165" t="s">
        <v>286</v>
      </c>
      <c r="I306" s="1165"/>
      <c r="J306" s="1165" t="s">
        <v>328</v>
      </c>
      <c r="K306" s="1165"/>
    </row>
    <row r="307" spans="1:11" ht="21.9" customHeight="1" x14ac:dyDescent="0.25">
      <c r="A307" s="481">
        <f>B2</f>
        <v>0</v>
      </c>
      <c r="B307" s="1226"/>
      <c r="C307" s="1227"/>
      <c r="D307" s="1221" t="e">
        <f>IF(((M170+M171)/(M170+M171+M167))&gt;0.3,M51*I328-M167,B307)</f>
        <v>#DIV/0!</v>
      </c>
      <c r="E307" s="1222"/>
      <c r="F307" s="1223"/>
      <c r="G307" s="1224"/>
      <c r="H307" s="1221" t="e">
        <f>(MAX(D318-B318,0))*MAX(D307-B307,0)/(MAX(D307-B307,0)+MAX(D308-B308,0)+MAX(D309-B309,0)+MAX(D310-B310,0)+MAX(D311-B311,0)+MAX(D312-B312,0)+MAX(D313-B313,0)+MAX(D314-B314,0)+MAX(D315-B315,0)+MAX(D316-B316,0))</f>
        <v>#DIV/0!</v>
      </c>
      <c r="I307" s="1222"/>
      <c r="J307" s="1279"/>
      <c r="K307" s="1280"/>
    </row>
    <row r="308" spans="1:11" ht="21.9" customHeight="1" x14ac:dyDescent="0.25">
      <c r="A308" s="481">
        <f>A307-1</f>
        <v>-1</v>
      </c>
      <c r="B308" s="1206"/>
      <c r="C308" s="1207"/>
      <c r="D308" s="1204" t="e">
        <f>IF(((L170+L171)/(L170+L171+L167))&gt;0.3,L51*I328-L167,B308)</f>
        <v>#DIV/0!</v>
      </c>
      <c r="E308" s="1205"/>
      <c r="F308" s="1213"/>
      <c r="G308" s="1214"/>
      <c r="H308" s="1204" t="e">
        <f>(MAX(D318-B318,0))*MAX(D308-B308,0)/(MAX(D307-B307,0)+MAX(D308-B308,0)+MAX(D309-B309,0)+MAX(D310-B310,0)+MAX(D311-B311,0)+MAX(D312-B312,0)+MAX(D313-B313,0)+MAX(D314-B314,0)+MAX(D315-B315,0)+MAX(D316-B316,0))</f>
        <v>#DIV/0!</v>
      </c>
      <c r="I308" s="1205"/>
      <c r="J308" s="1277"/>
      <c r="K308" s="1278"/>
    </row>
    <row r="309" spans="1:11" ht="21.9" customHeight="1" x14ac:dyDescent="0.25">
      <c r="A309" s="481">
        <f t="shared" ref="A309:A316" si="41">A308-1</f>
        <v>-2</v>
      </c>
      <c r="B309" s="1206"/>
      <c r="C309" s="1207"/>
      <c r="D309" s="1204" t="e">
        <f>IF(((K170+K171)/(K170+K171+K167))&gt;0.3,K51*I328-K167,B309)</f>
        <v>#DIV/0!</v>
      </c>
      <c r="E309" s="1205"/>
      <c r="F309" s="1213"/>
      <c r="G309" s="1214"/>
      <c r="H309" s="1204" t="e">
        <f>(MAX(D318-B318,0))*MAX(D309-B309,0)/(MAX(D307-B307,0)+MAX(D308-B308,0)+MAX(D309-B309,0)+MAX(D310-B310,0)+MAX(D311-B311,0)+MAX(D312-B312,0)+MAX(D313-B313,0)+MAX(D314-B314,0)+MAX(D315-B315,0)+MAX(D316-B316,0))</f>
        <v>#DIV/0!</v>
      </c>
      <c r="I309" s="1205"/>
      <c r="J309" s="1277"/>
      <c r="K309" s="1278"/>
    </row>
    <row r="310" spans="1:11" ht="21.9" customHeight="1" x14ac:dyDescent="0.25">
      <c r="A310" s="481">
        <f t="shared" si="41"/>
        <v>-3</v>
      </c>
      <c r="B310" s="1206"/>
      <c r="C310" s="1207"/>
      <c r="D310" s="1204" t="e">
        <f>IF(((J170+J171)/(J170+J171+J167))&gt;0.3,J51*I328-J167,B310)</f>
        <v>#DIV/0!</v>
      </c>
      <c r="E310" s="1205"/>
      <c r="F310" s="1213"/>
      <c r="G310" s="1214"/>
      <c r="H310" s="1204" t="e">
        <f>(MAX(D318-B318,0))*MAX(D310-B310,0)/(MAX(D307-B307,0)+MAX(D308-B308,0)+MAX(D309-B309,0)+MAX(D310-B310,0)+MAX(D311-B311,0)+MAX(D312-B312,0)+MAX(D313-B313,0)+MAX(D314-B314,0)+MAX(D315-B315,0)+MAX(D316-B316,0))</f>
        <v>#DIV/0!</v>
      </c>
      <c r="I310" s="1205"/>
      <c r="J310" s="1277"/>
      <c r="K310" s="1278"/>
    </row>
    <row r="311" spans="1:11" ht="21.9" customHeight="1" x14ac:dyDescent="0.25">
      <c r="A311" s="481">
        <f t="shared" si="41"/>
        <v>-4</v>
      </c>
      <c r="B311" s="1206"/>
      <c r="C311" s="1207"/>
      <c r="D311" s="1204" t="e">
        <f>IF(((I170+I171)/(I170+I171+I167))&gt;0.3,I51*I328-I167,B311)</f>
        <v>#DIV/0!</v>
      </c>
      <c r="E311" s="1205"/>
      <c r="F311" s="1213"/>
      <c r="G311" s="1214"/>
      <c r="H311" s="1204" t="e">
        <f>(MAX(D318-B318,0))*MAX(D311-B311,0)/(MAX(D307-B307,0)+MAX(D308-B308,0)+MAX(D309-B309,0)+MAX(D310-B310,0)+MAX(D311-B311,0)+MAX(D312-B312,0)+MAX(D313-B313,0)+MAX(D314-B314,0)+MAX(D315-B315,0)+MAX(D316-B316,0))</f>
        <v>#DIV/0!</v>
      </c>
      <c r="I311" s="1205"/>
      <c r="J311" s="1277"/>
      <c r="K311" s="1278"/>
    </row>
    <row r="312" spans="1:11" ht="21.9" customHeight="1" x14ac:dyDescent="0.25">
      <c r="A312" s="481">
        <f t="shared" si="41"/>
        <v>-5</v>
      </c>
      <c r="B312" s="1206"/>
      <c r="C312" s="1207"/>
      <c r="D312" s="1204" t="e">
        <f>IF(((H170+H171)/(H170+H171+H167))&gt;0.3,H51*I328-H167,B312)</f>
        <v>#DIV/0!</v>
      </c>
      <c r="E312" s="1205"/>
      <c r="F312" s="1213"/>
      <c r="G312" s="1214"/>
      <c r="H312" s="1204" t="e">
        <f>(MAX(D318-B318,0))*MAX(D312-B312,0)/(MAX(D307-B307,0)+MAX(D308-B308,0)+MAX(D309-B309,0)+MAX(D310-B310,0)+MAX(D311-B311,0)+MAX(D312-B312,0)+MAX(D313-B313,0)+MAX(D314-B314,0)+MAX(D315-B315,0)+MAX(D316-B316,0))</f>
        <v>#DIV/0!</v>
      </c>
      <c r="I312" s="1205"/>
      <c r="J312" s="1277"/>
      <c r="K312" s="1278"/>
    </row>
    <row r="313" spans="1:11" ht="21.9" customHeight="1" x14ac:dyDescent="0.25">
      <c r="A313" s="481">
        <f t="shared" si="41"/>
        <v>-6</v>
      </c>
      <c r="B313" s="1206"/>
      <c r="C313" s="1207"/>
      <c r="D313" s="1204" t="e">
        <f>IF(((G170+G171)/(G170+G171+G167))&gt;0.3,G51*I328-G167,B313)</f>
        <v>#DIV/0!</v>
      </c>
      <c r="E313" s="1205"/>
      <c r="F313" s="1213"/>
      <c r="G313" s="1214"/>
      <c r="H313" s="1204" t="e">
        <f>(MAX(D318-B318,0))*MAX(D313-B313,0)/(MAX(D307-B307,0)+MAX(D308-B308,0)+MAX(D309-B309,0)+MAX(D310-B310,0)+MAX(D311-B311,0)+MAX(D312-B312,0)+MAX(D313-B313,0)+MAX(D314-B314,0)+MAX(D315-B315,0)+MAX(D316-B316,0))</f>
        <v>#DIV/0!</v>
      </c>
      <c r="I313" s="1205"/>
      <c r="J313" s="1277"/>
      <c r="K313" s="1278"/>
    </row>
    <row r="314" spans="1:11" ht="21.9" customHeight="1" x14ac:dyDescent="0.25">
      <c r="A314" s="481">
        <f t="shared" si="41"/>
        <v>-7</v>
      </c>
      <c r="B314" s="1206"/>
      <c r="C314" s="1207"/>
      <c r="D314" s="1204" t="e">
        <f>IF(((F170+F171)/(F170+F171+F167))&gt;0.3,F51*I328-F167,B314)</f>
        <v>#DIV/0!</v>
      </c>
      <c r="E314" s="1205"/>
      <c r="F314" s="1213"/>
      <c r="G314" s="1214"/>
      <c r="H314" s="1204" t="e">
        <f>(MAX(D318-B318,0))*MAX(D314-B314,0)/(MAX(D307-B307,0)+MAX(D308-B308,0)+MAX(D309-B309,0)+MAX(D310-B310,0)+MAX(D311-B311,0)+MAX(D312-B312,0)+MAX(D313-B313,0)+MAX(D314-B314,0)+MAX(D315-B315,0)+MAX(D316-B316,0))</f>
        <v>#DIV/0!</v>
      </c>
      <c r="I314" s="1205"/>
      <c r="J314" s="1277"/>
      <c r="K314" s="1278"/>
    </row>
    <row r="315" spans="1:11" ht="21.9" customHeight="1" x14ac:dyDescent="0.25">
      <c r="A315" s="481">
        <f t="shared" si="41"/>
        <v>-8</v>
      </c>
      <c r="B315" s="1206"/>
      <c r="C315" s="1207"/>
      <c r="D315" s="1204" t="e">
        <f>IF(((E170+E171)/(E170+E171+E167))&gt;0.3,E51*I328-E167,B315)</f>
        <v>#DIV/0!</v>
      </c>
      <c r="E315" s="1205"/>
      <c r="F315" s="1213"/>
      <c r="G315" s="1214"/>
      <c r="H315" s="1204" t="e">
        <f>(MAX(D318-B318,0))*MAX(D315-B315,0)/(MAX(D307-B307,0)+MAX(D308-B308,0)+MAX(D309-B309,0)+MAX(D310-B310,0)+MAX(D311-B311,0)+MAX(D312-B312,0)+MAX(D313-B313,0)+MAX(D314-B314,0)+MAX(D315-B315,0)+MAX(D316-B316,0))</f>
        <v>#DIV/0!</v>
      </c>
      <c r="I315" s="1205"/>
      <c r="J315" s="1277"/>
      <c r="K315" s="1278"/>
    </row>
    <row r="316" spans="1:11" ht="21.9" customHeight="1" x14ac:dyDescent="0.25">
      <c r="A316" s="481">
        <f t="shared" si="41"/>
        <v>-9</v>
      </c>
      <c r="B316" s="1206"/>
      <c r="C316" s="1207"/>
      <c r="D316" s="1204" t="e">
        <f>IF(((D170+D171)/(D170+D171+D167))&gt;0.3,D51*I328-D167,B316)</f>
        <v>#DIV/0!</v>
      </c>
      <c r="E316" s="1205"/>
      <c r="F316" s="1213"/>
      <c r="G316" s="1214"/>
      <c r="H316" s="1204" t="e">
        <f>(MAX(D318-B318,0))*MAX(D316-B316,0)/(MAX(D307-B307,0)+MAX(D308-B308,0)+MAX(D309-B309,0)+MAX(D310-B310,0)+MAX(D311-B311,0)+MAX(D312-B312,0)+MAX(D313-B313,0)+MAX(D314-B314,0)+MAX(D315-B315,0)+MAX(D316-B316,0))</f>
        <v>#DIV/0!</v>
      </c>
      <c r="I316" s="1205"/>
      <c r="J316" s="1277"/>
      <c r="K316" s="1278"/>
    </row>
    <row r="317" spans="1:11" ht="21.9" customHeight="1" x14ac:dyDescent="0.25">
      <c r="A317" s="54" t="s">
        <v>188</v>
      </c>
      <c r="B317" s="1206"/>
      <c r="C317" s="1207"/>
      <c r="D317" s="1204">
        <f>B317</f>
        <v>0</v>
      </c>
      <c r="E317" s="1205"/>
      <c r="F317" s="1208"/>
      <c r="G317" s="1209"/>
      <c r="H317" s="1204"/>
      <c r="I317" s="1205"/>
      <c r="J317" s="1277"/>
      <c r="K317" s="1278"/>
    </row>
    <row r="318" spans="1:11" ht="21.9" customHeight="1" x14ac:dyDescent="0.25">
      <c r="A318" s="100" t="s">
        <v>407</v>
      </c>
      <c r="B318" s="1211">
        <f>SUM(B307:C317)</f>
        <v>0</v>
      </c>
      <c r="C318" s="1212"/>
      <c r="D318" s="1211" t="e">
        <f>SUM(D307:E317)</f>
        <v>#DIV/0!</v>
      </c>
      <c r="E318" s="1212"/>
      <c r="F318" s="1211" t="e">
        <f>MAX(B318,D318)</f>
        <v>#DIV/0!</v>
      </c>
      <c r="G318" s="1212"/>
      <c r="H318" s="1275" t="e">
        <f>SUM(H307:I317)</f>
        <v>#DIV/0!</v>
      </c>
      <c r="I318" s="1212"/>
      <c r="J318" s="1275">
        <f>SUM(J307:K317)</f>
        <v>0</v>
      </c>
      <c r="K318" s="1212"/>
    </row>
    <row r="319" spans="1:11" ht="21.9" customHeight="1" x14ac:dyDescent="0.25">
      <c r="A319" s="126"/>
      <c r="B319" s="127"/>
      <c r="C319" s="127"/>
      <c r="D319" s="127"/>
      <c r="E319" s="127"/>
      <c r="F319" s="127"/>
      <c r="G319" s="127"/>
      <c r="H319" s="127"/>
      <c r="I319" s="127"/>
      <c r="J319" s="127"/>
      <c r="K319" s="127"/>
    </row>
    <row r="320" spans="1:11" ht="21.9" customHeight="1" x14ac:dyDescent="0.25">
      <c r="A320" s="1276" t="s">
        <v>4</v>
      </c>
      <c r="B320" s="1276"/>
      <c r="C320" s="1276"/>
      <c r="D320" s="1276"/>
      <c r="E320" s="1276"/>
      <c r="F320" s="1276"/>
      <c r="G320" s="1276"/>
      <c r="H320" s="1276"/>
      <c r="I320" s="1276"/>
      <c r="J320" s="1276"/>
      <c r="K320" s="1276"/>
    </row>
    <row r="321" spans="1:11" ht="21.9" customHeight="1" x14ac:dyDescent="0.25">
      <c r="A321" s="1276" t="s">
        <v>10</v>
      </c>
      <c r="B321" s="1276"/>
      <c r="C321" s="1276"/>
      <c r="D321" s="1276"/>
      <c r="E321" s="1276"/>
      <c r="F321" s="1276"/>
      <c r="G321" s="1276"/>
      <c r="H321" s="1276"/>
      <c r="I321" s="1276"/>
      <c r="J321" s="1276"/>
      <c r="K321" s="1276"/>
    </row>
    <row r="322" spans="1:11" ht="21.9" customHeight="1" x14ac:dyDescent="0.25">
      <c r="A322" s="1276" t="s">
        <v>11</v>
      </c>
      <c r="B322" s="1276"/>
      <c r="C322" s="1276"/>
      <c r="D322" s="1276"/>
      <c r="E322" s="1276"/>
      <c r="F322" s="1276"/>
      <c r="G322" s="1276"/>
      <c r="H322" s="1276"/>
      <c r="I322" s="1276"/>
      <c r="J322" s="1276"/>
      <c r="K322" s="1276"/>
    </row>
    <row r="323" spans="1:11" ht="21.9" customHeight="1" x14ac:dyDescent="0.25">
      <c r="A323" s="69"/>
      <c r="B323" s="69"/>
      <c r="C323" s="69"/>
      <c r="D323" s="69"/>
      <c r="E323" s="69"/>
      <c r="F323" s="69"/>
      <c r="G323" s="69"/>
      <c r="H323" s="69"/>
      <c r="I323" s="69"/>
      <c r="J323" s="69"/>
      <c r="K323" s="69"/>
    </row>
    <row r="324" spans="1:11" ht="21.9" customHeight="1" x14ac:dyDescent="0.25">
      <c r="A324" s="135"/>
      <c r="B324" s="1274"/>
      <c r="C324" s="1274"/>
      <c r="D324" s="1274"/>
      <c r="E324" s="1274"/>
      <c r="F324" s="1270"/>
      <c r="G324" s="1270"/>
      <c r="H324" s="1271"/>
      <c r="I324" s="1271"/>
      <c r="J324" s="1271"/>
      <c r="K324" s="67"/>
    </row>
    <row r="325" spans="1:11" ht="21.9" customHeight="1" x14ac:dyDescent="0.25">
      <c r="A325" s="1272" t="s">
        <v>721</v>
      </c>
      <c r="B325" s="1272"/>
      <c r="C325" s="1272"/>
      <c r="D325" s="66">
        <f>B2</f>
        <v>0</v>
      </c>
      <c r="E325" s="482">
        <f>D325-1</f>
        <v>-1</v>
      </c>
      <c r="F325" s="482">
        <f>E325-1</f>
        <v>-2</v>
      </c>
      <c r="G325" s="482">
        <f>F325-1</f>
        <v>-3</v>
      </c>
      <c r="H325" s="482">
        <f>G325-1</f>
        <v>-4</v>
      </c>
      <c r="I325" s="74" t="s">
        <v>856</v>
      </c>
      <c r="J325" s="69"/>
      <c r="K325" s="67"/>
    </row>
    <row r="326" spans="1:11" ht="21.9" customHeight="1" x14ac:dyDescent="0.25">
      <c r="A326" s="1272" t="s">
        <v>722</v>
      </c>
      <c r="B326" s="1272"/>
      <c r="C326" s="1272"/>
      <c r="D326" s="294"/>
      <c r="E326" s="334"/>
      <c r="F326" s="294"/>
      <c r="G326" s="334"/>
      <c r="H326" s="334"/>
      <c r="I326" s="335">
        <f>SUM(D326:H326)</f>
        <v>0</v>
      </c>
      <c r="J326" s="135"/>
      <c r="K326" s="67"/>
    </row>
    <row r="327" spans="1:11" ht="21.9" customHeight="1" x14ac:dyDescent="0.25">
      <c r="A327" s="1272" t="s">
        <v>723</v>
      </c>
      <c r="B327" s="1272"/>
      <c r="C327" s="1272"/>
      <c r="D327" s="294"/>
      <c r="E327" s="334"/>
      <c r="F327" s="294"/>
      <c r="G327" s="334"/>
      <c r="H327" s="334"/>
      <c r="I327" s="335">
        <f>SUM(D327:H327)</f>
        <v>0</v>
      </c>
      <c r="J327" s="135"/>
      <c r="K327" s="67"/>
    </row>
    <row r="328" spans="1:11" ht="21.9" customHeight="1" x14ac:dyDescent="0.25">
      <c r="A328" s="1273" t="s">
        <v>724</v>
      </c>
      <c r="B328" s="1273"/>
      <c r="C328" s="1273"/>
      <c r="D328" s="313" t="e">
        <f t="shared" ref="D328:I328" si="42">(D326/D327)*1000</f>
        <v>#DIV/0!</v>
      </c>
      <c r="E328" s="313" t="e">
        <f t="shared" si="42"/>
        <v>#DIV/0!</v>
      </c>
      <c r="F328" s="313" t="e">
        <f t="shared" si="42"/>
        <v>#DIV/0!</v>
      </c>
      <c r="G328" s="313" t="e">
        <f t="shared" si="42"/>
        <v>#DIV/0!</v>
      </c>
      <c r="H328" s="313" t="e">
        <f t="shared" si="42"/>
        <v>#DIV/0!</v>
      </c>
      <c r="I328" s="313" t="e">
        <f t="shared" si="42"/>
        <v>#DIV/0!</v>
      </c>
      <c r="J328" s="135"/>
      <c r="K328" s="67"/>
    </row>
  </sheetData>
  <mergeCells count="343">
    <mergeCell ref="A4:I4"/>
    <mergeCell ref="A6:I6"/>
    <mergeCell ref="A8:B8"/>
    <mergeCell ref="A9:B9"/>
    <mergeCell ref="A10:B10"/>
    <mergeCell ref="A11:B11"/>
    <mergeCell ref="A12:B12"/>
    <mergeCell ref="A13:B13"/>
    <mergeCell ref="A28:B28"/>
    <mergeCell ref="A29:B29"/>
    <mergeCell ref="A30:B30"/>
    <mergeCell ref="A31:B31"/>
    <mergeCell ref="A34:B34"/>
    <mergeCell ref="A35:B35"/>
    <mergeCell ref="A36:B36"/>
    <mergeCell ref="A37:B37"/>
    <mergeCell ref="A14:B14"/>
    <mergeCell ref="A15:B15"/>
    <mergeCell ref="A32:B32"/>
    <mergeCell ref="A33:B33"/>
    <mergeCell ref="A22:B22"/>
    <mergeCell ref="A23:B23"/>
    <mergeCell ref="A24:B24"/>
    <mergeCell ref="A25:B25"/>
    <mergeCell ref="A26:B26"/>
    <mergeCell ref="A27:B27"/>
    <mergeCell ref="A19:N19"/>
    <mergeCell ref="A21:N21"/>
    <mergeCell ref="A38:B38"/>
    <mergeCell ref="A40:I40"/>
    <mergeCell ref="A59:B59"/>
    <mergeCell ref="A60:B60"/>
    <mergeCell ref="A49:B49"/>
    <mergeCell ref="A50:B50"/>
    <mergeCell ref="A51:B51"/>
    <mergeCell ref="A52:B52"/>
    <mergeCell ref="A53:B53"/>
    <mergeCell ref="A54:B54"/>
    <mergeCell ref="A41:I41"/>
    <mergeCell ref="A42:I42"/>
    <mergeCell ref="A61:B61"/>
    <mergeCell ref="A62:B62"/>
    <mergeCell ref="A65:N65"/>
    <mergeCell ref="A66:B66"/>
    <mergeCell ref="A67:B67"/>
    <mergeCell ref="A68:B68"/>
    <mergeCell ref="A69:B69"/>
    <mergeCell ref="A70:B70"/>
    <mergeCell ref="A45:N45"/>
    <mergeCell ref="A46:B46"/>
    <mergeCell ref="A47:B47"/>
    <mergeCell ref="A48:B48"/>
    <mergeCell ref="A55:B55"/>
    <mergeCell ref="A56:B56"/>
    <mergeCell ref="A57:B57"/>
    <mergeCell ref="A58:B58"/>
    <mergeCell ref="A71:B71"/>
    <mergeCell ref="A72:B72"/>
    <mergeCell ref="D85:D86"/>
    <mergeCell ref="E85:E86"/>
    <mergeCell ref="A75:B75"/>
    <mergeCell ref="A76:B76"/>
    <mergeCell ref="A77:B77"/>
    <mergeCell ref="A78:B78"/>
    <mergeCell ref="A79:B79"/>
    <mergeCell ref="A80:B80"/>
    <mergeCell ref="A73:B73"/>
    <mergeCell ref="A74:B74"/>
    <mergeCell ref="A83:H83"/>
    <mergeCell ref="A84:I84"/>
    <mergeCell ref="F85:F86"/>
    <mergeCell ref="G85:G86"/>
    <mergeCell ref="H85:H86"/>
    <mergeCell ref="A86:B86"/>
    <mergeCell ref="A85:B85"/>
    <mergeCell ref="C85:C86"/>
    <mergeCell ref="A87:B87"/>
    <mergeCell ref="A92:B92"/>
    <mergeCell ref="C95:D95"/>
    <mergeCell ref="E95:F95"/>
    <mergeCell ref="C96:D96"/>
    <mergeCell ref="E96:F96"/>
    <mergeCell ref="A88:B88"/>
    <mergeCell ref="A89:B89"/>
    <mergeCell ref="A90:B90"/>
    <mergeCell ref="A91:B91"/>
    <mergeCell ref="A94:F94"/>
    <mergeCell ref="C97:D97"/>
    <mergeCell ref="E97:F97"/>
    <mergeCell ref="D114:D115"/>
    <mergeCell ref="E114:E115"/>
    <mergeCell ref="E98:F98"/>
    <mergeCell ref="C99:D99"/>
    <mergeCell ref="E99:F99"/>
    <mergeCell ref="A112:H112"/>
    <mergeCell ref="C100:D100"/>
    <mergeCell ref="E100:F100"/>
    <mergeCell ref="A118:B118"/>
    <mergeCell ref="C98:D98"/>
    <mergeCell ref="A123:F123"/>
    <mergeCell ref="E125:F125"/>
    <mergeCell ref="A145:B145"/>
    <mergeCell ref="A144:B144"/>
    <mergeCell ref="C126:D126"/>
    <mergeCell ref="E126:F126"/>
    <mergeCell ref="A119:B119"/>
    <mergeCell ref="A120:B120"/>
    <mergeCell ref="E124:F124"/>
    <mergeCell ref="A113:I113"/>
    <mergeCell ref="F114:F115"/>
    <mergeCell ref="G114:G115"/>
    <mergeCell ref="H114:H115"/>
    <mergeCell ref="A115:B115"/>
    <mergeCell ref="A114:B114"/>
    <mergeCell ref="C114:C115"/>
    <mergeCell ref="A116:B116"/>
    <mergeCell ref="A117:B117"/>
    <mergeCell ref="A121:B121"/>
    <mergeCell ref="C125:D125"/>
    <mergeCell ref="C124:D124"/>
    <mergeCell ref="A146:B146"/>
    <mergeCell ref="C127:D127"/>
    <mergeCell ref="E127:F127"/>
    <mergeCell ref="C128:D128"/>
    <mergeCell ref="E128:F128"/>
    <mergeCell ref="C129:D129"/>
    <mergeCell ref="E129:F129"/>
    <mergeCell ref="A141:N141"/>
    <mergeCell ref="A142:N142"/>
    <mergeCell ref="A143:B143"/>
    <mergeCell ref="A157:B157"/>
    <mergeCell ref="A158:B158"/>
    <mergeCell ref="A147:B147"/>
    <mergeCell ref="A148:B148"/>
    <mergeCell ref="A149:B149"/>
    <mergeCell ref="A150:B150"/>
    <mergeCell ref="A151:B151"/>
    <mergeCell ref="A161:N161"/>
    <mergeCell ref="A162:B162"/>
    <mergeCell ref="A163:B163"/>
    <mergeCell ref="A164:B164"/>
    <mergeCell ref="A165:B165"/>
    <mergeCell ref="A166:B166"/>
    <mergeCell ref="A152:B152"/>
    <mergeCell ref="A153:B153"/>
    <mergeCell ref="A154:B154"/>
    <mergeCell ref="A155:B155"/>
    <mergeCell ref="A156:B156"/>
    <mergeCell ref="A167:B167"/>
    <mergeCell ref="A168:B168"/>
    <mergeCell ref="A169:B169"/>
    <mergeCell ref="A170:B170"/>
    <mergeCell ref="A173:B173"/>
    <mergeCell ref="A174:B174"/>
    <mergeCell ref="A175:B175"/>
    <mergeCell ref="A176:B176"/>
    <mergeCell ref="A172:B172"/>
    <mergeCell ref="A171:B171"/>
    <mergeCell ref="A177:B177"/>
    <mergeCell ref="A180:N180"/>
    <mergeCell ref="A197:B197"/>
    <mergeCell ref="A198:B198"/>
    <mergeCell ref="A187:B187"/>
    <mergeCell ref="A188:B188"/>
    <mergeCell ref="A189:B189"/>
    <mergeCell ref="A190:B190"/>
    <mergeCell ref="A181:N181"/>
    <mergeCell ref="A182:B182"/>
    <mergeCell ref="A220:L220"/>
    <mergeCell ref="A223:A226"/>
    <mergeCell ref="A227:A230"/>
    <mergeCell ref="A231:A234"/>
    <mergeCell ref="A235:A238"/>
    <mergeCell ref="A239:A242"/>
    <mergeCell ref="A243:A246"/>
    <mergeCell ref="A247:A250"/>
    <mergeCell ref="A183:B183"/>
    <mergeCell ref="A184:B184"/>
    <mergeCell ref="A185:B185"/>
    <mergeCell ref="A186:B186"/>
    <mergeCell ref="A193:B193"/>
    <mergeCell ref="A194:B194"/>
    <mergeCell ref="A191:B191"/>
    <mergeCell ref="A192:B192"/>
    <mergeCell ref="A195:B195"/>
    <mergeCell ref="A196:B196"/>
    <mergeCell ref="A251:A254"/>
    <mergeCell ref="A255:A258"/>
    <mergeCell ref="A271:K271"/>
    <mergeCell ref="C273:D273"/>
    <mergeCell ref="E273:F273"/>
    <mergeCell ref="G273:H273"/>
    <mergeCell ref="I273:J273"/>
    <mergeCell ref="K273:L273"/>
    <mergeCell ref="B265:I265"/>
    <mergeCell ref="B266:L266"/>
    <mergeCell ref="A259:A262"/>
    <mergeCell ref="B264:I264"/>
    <mergeCell ref="B267:I267"/>
    <mergeCell ref="A270:K270"/>
    <mergeCell ref="K274:L274"/>
    <mergeCell ref="C275:D275"/>
    <mergeCell ref="E275:F275"/>
    <mergeCell ref="G275:H275"/>
    <mergeCell ref="I275:J275"/>
    <mergeCell ref="K275:L275"/>
    <mergeCell ref="C274:D274"/>
    <mergeCell ref="E274:F274"/>
    <mergeCell ref="G274:H274"/>
    <mergeCell ref="I274:J274"/>
    <mergeCell ref="K276:L276"/>
    <mergeCell ref="C277:D277"/>
    <mergeCell ref="E277:F277"/>
    <mergeCell ref="G277:H277"/>
    <mergeCell ref="I277:J277"/>
    <mergeCell ref="K277:L277"/>
    <mergeCell ref="C276:D276"/>
    <mergeCell ref="E276:F276"/>
    <mergeCell ref="G276:H276"/>
    <mergeCell ref="I276:J276"/>
    <mergeCell ref="K278:L278"/>
    <mergeCell ref="C279:D279"/>
    <mergeCell ref="E279:F279"/>
    <mergeCell ref="G279:H279"/>
    <mergeCell ref="I279:J279"/>
    <mergeCell ref="K279:L279"/>
    <mergeCell ref="C278:D278"/>
    <mergeCell ref="E278:F278"/>
    <mergeCell ref="G278:H278"/>
    <mergeCell ref="I278:J278"/>
    <mergeCell ref="K280:L280"/>
    <mergeCell ref="C281:D281"/>
    <mergeCell ref="E281:F281"/>
    <mergeCell ref="G281:H281"/>
    <mergeCell ref="I281:J281"/>
    <mergeCell ref="K281:L281"/>
    <mergeCell ref="C280:D280"/>
    <mergeCell ref="E280:F280"/>
    <mergeCell ref="G280:H280"/>
    <mergeCell ref="I280:J280"/>
    <mergeCell ref="K282:L282"/>
    <mergeCell ref="C283:D283"/>
    <mergeCell ref="E283:F283"/>
    <mergeCell ref="G283:H283"/>
    <mergeCell ref="I283:J283"/>
    <mergeCell ref="K283:L283"/>
    <mergeCell ref="C282:D282"/>
    <mergeCell ref="E282:F282"/>
    <mergeCell ref="M287:M289"/>
    <mergeCell ref="A288:K288"/>
    <mergeCell ref="A289:K289"/>
    <mergeCell ref="G282:H282"/>
    <mergeCell ref="I282:J282"/>
    <mergeCell ref="K284:L284"/>
    <mergeCell ref="C285:D285"/>
    <mergeCell ref="E285:F285"/>
    <mergeCell ref="G285:H285"/>
    <mergeCell ref="I285:J285"/>
    <mergeCell ref="G284:H284"/>
    <mergeCell ref="I284:J284"/>
    <mergeCell ref="D290:G290"/>
    <mergeCell ref="H290:I290"/>
    <mergeCell ref="J290:L290"/>
    <mergeCell ref="A304:K304"/>
    <mergeCell ref="A287:K287"/>
    <mergeCell ref="K285:L285"/>
    <mergeCell ref="C284:D284"/>
    <mergeCell ref="E284:F284"/>
    <mergeCell ref="J307:K307"/>
    <mergeCell ref="B306:C306"/>
    <mergeCell ref="D306:E306"/>
    <mergeCell ref="F306:G306"/>
    <mergeCell ref="H306:I306"/>
    <mergeCell ref="J306:K306"/>
    <mergeCell ref="B307:C307"/>
    <mergeCell ref="D307:E307"/>
    <mergeCell ref="F307:G307"/>
    <mergeCell ref="H307:I307"/>
    <mergeCell ref="J308:K308"/>
    <mergeCell ref="B309:C309"/>
    <mergeCell ref="D309:E309"/>
    <mergeCell ref="F309:G309"/>
    <mergeCell ref="H309:I309"/>
    <mergeCell ref="J309:K309"/>
    <mergeCell ref="B308:C308"/>
    <mergeCell ref="D308:E308"/>
    <mergeCell ref="F308:G308"/>
    <mergeCell ref="H308:I308"/>
    <mergeCell ref="J310:K310"/>
    <mergeCell ref="B311:C311"/>
    <mergeCell ref="D311:E311"/>
    <mergeCell ref="F311:G311"/>
    <mergeCell ref="H311:I311"/>
    <mergeCell ref="J311:K311"/>
    <mergeCell ref="B310:C310"/>
    <mergeCell ref="D310:E310"/>
    <mergeCell ref="F310:G310"/>
    <mergeCell ref="H310:I310"/>
    <mergeCell ref="J312:K312"/>
    <mergeCell ref="B313:C313"/>
    <mergeCell ref="D313:E313"/>
    <mergeCell ref="F313:G313"/>
    <mergeCell ref="H313:I313"/>
    <mergeCell ref="J313:K313"/>
    <mergeCell ref="B312:C312"/>
    <mergeCell ref="D312:E312"/>
    <mergeCell ref="F312:G312"/>
    <mergeCell ref="H312:I312"/>
    <mergeCell ref="J314:K314"/>
    <mergeCell ref="B315:C315"/>
    <mergeCell ref="D315:E315"/>
    <mergeCell ref="F315:G315"/>
    <mergeCell ref="H315:I315"/>
    <mergeCell ref="J315:K315"/>
    <mergeCell ref="B314:C314"/>
    <mergeCell ref="D314:E314"/>
    <mergeCell ref="F314:G314"/>
    <mergeCell ref="H314:I314"/>
    <mergeCell ref="J316:K316"/>
    <mergeCell ref="B317:C317"/>
    <mergeCell ref="D317:E317"/>
    <mergeCell ref="F317:G317"/>
    <mergeCell ref="H317:I317"/>
    <mergeCell ref="J317:K317"/>
    <mergeCell ref="B316:C316"/>
    <mergeCell ref="D316:E316"/>
    <mergeCell ref="F316:G316"/>
    <mergeCell ref="H316:I316"/>
    <mergeCell ref="F324:G324"/>
    <mergeCell ref="H324:J324"/>
    <mergeCell ref="A325:C325"/>
    <mergeCell ref="A326:C326"/>
    <mergeCell ref="A327:C327"/>
    <mergeCell ref="A328:C328"/>
    <mergeCell ref="B324:E324"/>
    <mergeCell ref="J318:K318"/>
    <mergeCell ref="A320:K320"/>
    <mergeCell ref="A321:K321"/>
    <mergeCell ref="A322:K322"/>
    <mergeCell ref="B318:C318"/>
    <mergeCell ref="D318:E318"/>
    <mergeCell ref="F318:G318"/>
    <mergeCell ref="H318:I318"/>
  </mergeCells>
  <phoneticPr fontId="14" type="noConversion"/>
  <printOptions horizontalCentered="1"/>
  <pageMargins left="0.39370078740157483" right="0.39370078740157483" top="0.2" bottom="0.33" header="0.45" footer="0.3"/>
  <pageSetup paperSize="9" scale="85" orientation="landscape"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4"/>
  <dimension ref="A1:O328"/>
  <sheetViews>
    <sheetView workbookViewId="0">
      <selection sqref="A1:H1"/>
    </sheetView>
  </sheetViews>
  <sheetFormatPr baseColWidth="10" defaultColWidth="11.453125" defaultRowHeight="13.45" x14ac:dyDescent="0.25"/>
  <cols>
    <col min="1" max="1" width="17" style="14" customWidth="1"/>
    <col min="2" max="2" width="43.1796875" style="14" customWidth="1"/>
    <col min="3" max="14" width="8.7265625" style="14" customWidth="1"/>
    <col min="15" max="16384" width="11.453125" style="14"/>
  </cols>
  <sheetData>
    <row r="1" spans="1:11" ht="16.55" customHeight="1" x14ac:dyDescent="0.25">
      <c r="A1" s="15" t="s">
        <v>1409</v>
      </c>
      <c r="B1" s="15" t="str">
        <f>'D04'!B1</f>
        <v xml:space="preserve"> ………………… </v>
      </c>
    </row>
    <row r="2" spans="1:11" ht="16.55" customHeight="1" x14ac:dyDescent="0.25">
      <c r="A2" s="15" t="s">
        <v>1408</v>
      </c>
      <c r="B2" s="155">
        <f>'D04'!B2</f>
        <v>0</v>
      </c>
    </row>
    <row r="3" spans="1:11" ht="16.55" customHeight="1" x14ac:dyDescent="0.25">
      <c r="A3" s="15" t="s">
        <v>1508</v>
      </c>
      <c r="B3" s="155" t="s">
        <v>1512</v>
      </c>
    </row>
    <row r="4" spans="1:11" ht="51.75" customHeight="1" x14ac:dyDescent="0.25">
      <c r="A4" s="1305" t="s">
        <v>1590</v>
      </c>
      <c r="B4" s="1256"/>
      <c r="C4" s="1256"/>
      <c r="D4" s="1256"/>
      <c r="E4" s="1256"/>
      <c r="F4" s="1256"/>
      <c r="G4" s="1256"/>
      <c r="H4" s="1256"/>
      <c r="I4" s="1256"/>
    </row>
    <row r="5" spans="1:11" ht="10.5" customHeight="1" x14ac:dyDescent="0.25"/>
    <row r="6" spans="1:11" ht="29.95" customHeight="1" x14ac:dyDescent="0.25">
      <c r="A6" s="1194" t="s">
        <v>320</v>
      </c>
      <c r="B6" s="1194"/>
      <c r="C6" s="1194"/>
      <c r="D6" s="1194"/>
      <c r="E6" s="1194"/>
      <c r="F6" s="1194"/>
      <c r="G6" s="1194"/>
      <c r="H6" s="1194"/>
      <c r="I6" s="1194"/>
      <c r="J6" s="49"/>
      <c r="K6" s="49"/>
    </row>
    <row r="7" spans="1:11" ht="16.55" customHeight="1" x14ac:dyDescent="0.25">
      <c r="A7" s="14" t="s">
        <v>698</v>
      </c>
      <c r="H7" s="14" t="s">
        <v>1628</v>
      </c>
    </row>
    <row r="8" spans="1:11" ht="16.55" customHeight="1" x14ac:dyDescent="0.25">
      <c r="A8" s="1296" t="s">
        <v>725</v>
      </c>
      <c r="B8" s="1297"/>
      <c r="C8" s="103" t="s">
        <v>894</v>
      </c>
      <c r="D8" s="47">
        <f>E8-1</f>
        <v>-4</v>
      </c>
      <c r="E8" s="47">
        <f>F8-1</f>
        <v>-3</v>
      </c>
      <c r="F8" s="47">
        <f>G8-1</f>
        <v>-2</v>
      </c>
      <c r="G8" s="47">
        <f>H8-1</f>
        <v>-1</v>
      </c>
      <c r="H8" s="47">
        <f>B2</f>
        <v>0</v>
      </c>
      <c r="I8" s="103" t="s">
        <v>856</v>
      </c>
    </row>
    <row r="9" spans="1:11" ht="16.55" customHeight="1" x14ac:dyDescent="0.25">
      <c r="A9" s="1298" t="s">
        <v>726</v>
      </c>
      <c r="B9" s="1299"/>
      <c r="C9" s="51" t="s">
        <v>642</v>
      </c>
      <c r="D9" s="282"/>
      <c r="E9" s="700">
        <f>D14</f>
        <v>0</v>
      </c>
      <c r="F9" s="700">
        <f>E14</f>
        <v>0</v>
      </c>
      <c r="G9" s="700">
        <f>F14</f>
        <v>0</v>
      </c>
      <c r="H9" s="700">
        <f>G14</f>
        <v>0</v>
      </c>
      <c r="I9" s="259" t="s">
        <v>642</v>
      </c>
    </row>
    <row r="10" spans="1:11" ht="16.55" customHeight="1" x14ac:dyDescent="0.25">
      <c r="A10" s="1300" t="s">
        <v>727</v>
      </c>
      <c r="B10" s="1301"/>
      <c r="C10" s="52" t="s">
        <v>642</v>
      </c>
      <c r="D10" s="291"/>
      <c r="E10" s="291"/>
      <c r="F10" s="291"/>
      <c r="G10" s="291"/>
      <c r="H10" s="257" t="s">
        <v>642</v>
      </c>
      <c r="I10" s="257" t="s">
        <v>642</v>
      </c>
    </row>
    <row r="11" spans="1:11" ht="16.55" customHeight="1" x14ac:dyDescent="0.25">
      <c r="A11" s="1300" t="s">
        <v>728</v>
      </c>
      <c r="B11" s="1301"/>
      <c r="C11" s="52"/>
      <c r="D11" s="291"/>
      <c r="E11" s="291"/>
      <c r="F11" s="291"/>
      <c r="G11" s="291"/>
      <c r="H11" s="257"/>
      <c r="I11" s="264">
        <f>SUM(C11:H11)</f>
        <v>0</v>
      </c>
    </row>
    <row r="12" spans="1:11" ht="16.55" customHeight="1" x14ac:dyDescent="0.25">
      <c r="A12" s="1300" t="s">
        <v>688</v>
      </c>
      <c r="B12" s="1301"/>
      <c r="C12" s="52"/>
      <c r="D12" s="291"/>
      <c r="E12" s="291"/>
      <c r="F12" s="291"/>
      <c r="G12" s="291"/>
      <c r="H12" s="257"/>
      <c r="I12" s="264">
        <f>SUM(C12:H12)</f>
        <v>0</v>
      </c>
    </row>
    <row r="13" spans="1:11" ht="16.55" customHeight="1" x14ac:dyDescent="0.25">
      <c r="A13" s="1300" t="s">
        <v>689</v>
      </c>
      <c r="B13" s="1301"/>
      <c r="C13" s="52"/>
      <c r="D13" s="291"/>
      <c r="E13" s="291"/>
      <c r="F13" s="291"/>
      <c r="G13" s="291"/>
      <c r="H13" s="257"/>
      <c r="I13" s="264">
        <f>SUM(C13:H13)</f>
        <v>0</v>
      </c>
    </row>
    <row r="14" spans="1:11" ht="16.55" customHeight="1" x14ac:dyDescent="0.25">
      <c r="A14" s="1302" t="s">
        <v>729</v>
      </c>
      <c r="B14" s="1303"/>
      <c r="C14" s="18" t="s">
        <v>642</v>
      </c>
      <c r="D14" s="287"/>
      <c r="E14" s="287"/>
      <c r="F14" s="287"/>
      <c r="G14" s="287"/>
      <c r="H14" s="260"/>
      <c r="I14" s="260" t="s">
        <v>642</v>
      </c>
    </row>
    <row r="15" spans="1:11" ht="16.55" customHeight="1" x14ac:dyDescent="0.25">
      <c r="A15" s="1296" t="s">
        <v>730</v>
      </c>
      <c r="B15" s="1297"/>
      <c r="C15" s="24" t="s">
        <v>642</v>
      </c>
      <c r="D15" s="245">
        <f>D9+D10+D11+D12-D13-D14</f>
        <v>0</v>
      </c>
      <c r="E15" s="245">
        <f>E9+E10+E11+E12-E13-E14</f>
        <v>0</v>
      </c>
      <c r="F15" s="245">
        <f>F9+F10+F11+F12-F13-F14</f>
        <v>0</v>
      </c>
      <c r="G15" s="245">
        <f>G9+G10+G11+G12-G13-G14</f>
        <v>0</v>
      </c>
      <c r="H15" s="245">
        <f>H9+H11+H12-H13-H14</f>
        <v>0</v>
      </c>
      <c r="I15" s="254" t="s">
        <v>642</v>
      </c>
    </row>
    <row r="16" spans="1:11" ht="8.1999999999999993" customHeight="1" x14ac:dyDescent="0.25"/>
    <row r="17" spans="1:14" ht="14.1" customHeight="1" x14ac:dyDescent="0.25">
      <c r="A17" s="67" t="s">
        <v>319</v>
      </c>
      <c r="B17" s="67"/>
    </row>
    <row r="18" spans="1:14" ht="8.1999999999999993" customHeight="1" x14ac:dyDescent="0.25">
      <c r="A18" s="49"/>
      <c r="B18" s="49"/>
    </row>
    <row r="19" spans="1:14" ht="29.95" customHeight="1" x14ac:dyDescent="0.25">
      <c r="A19" s="1194" t="s">
        <v>321</v>
      </c>
      <c r="B19" s="1194"/>
      <c r="C19" s="1194"/>
      <c r="D19" s="1194"/>
      <c r="E19" s="1194"/>
      <c r="F19" s="1194"/>
      <c r="G19" s="1194"/>
      <c r="H19" s="1194"/>
      <c r="I19" s="1194"/>
      <c r="J19" s="1194"/>
      <c r="K19" s="1194"/>
      <c r="L19" s="1194"/>
      <c r="M19" s="1194"/>
      <c r="N19" s="1194"/>
    </row>
    <row r="20" spans="1:14" ht="9" customHeight="1" x14ac:dyDescent="0.25">
      <c r="A20" s="13"/>
      <c r="B20" s="13"/>
    </row>
    <row r="21" spans="1:14" ht="16.55" customHeight="1" x14ac:dyDescent="0.25">
      <c r="A21" s="1304" t="s">
        <v>673</v>
      </c>
      <c r="B21" s="1304"/>
      <c r="C21" s="1304"/>
      <c r="D21" s="1304"/>
      <c r="E21" s="1304"/>
      <c r="F21" s="1304"/>
      <c r="G21" s="1304"/>
      <c r="H21" s="1304"/>
      <c r="I21" s="1304"/>
      <c r="J21" s="1304"/>
      <c r="K21" s="1304"/>
      <c r="L21" s="1304"/>
      <c r="M21" s="1304"/>
      <c r="N21" s="1304"/>
    </row>
    <row r="22" spans="1:14" ht="16.55" customHeight="1" x14ac:dyDescent="0.25">
      <c r="A22" s="1296" t="s">
        <v>908</v>
      </c>
      <c r="B22" s="1297"/>
      <c r="C22" s="107" t="s">
        <v>894</v>
      </c>
      <c r="D22" s="12">
        <f t="shared" ref="D22:K22" si="0">E22-1</f>
        <v>-9</v>
      </c>
      <c r="E22" s="12">
        <f t="shared" si="0"/>
        <v>-8</v>
      </c>
      <c r="F22" s="12">
        <f t="shared" si="0"/>
        <v>-7</v>
      </c>
      <c r="G22" s="12">
        <f t="shared" si="0"/>
        <v>-6</v>
      </c>
      <c r="H22" s="12">
        <f t="shared" si="0"/>
        <v>-5</v>
      </c>
      <c r="I22" s="12">
        <f t="shared" si="0"/>
        <v>-4</v>
      </c>
      <c r="J22" s="12">
        <f t="shared" si="0"/>
        <v>-3</v>
      </c>
      <c r="K22" s="12">
        <f t="shared" si="0"/>
        <v>-2</v>
      </c>
      <c r="L22" s="12">
        <f>M22-1</f>
        <v>-1</v>
      </c>
      <c r="M22" s="12">
        <f>B2</f>
        <v>0</v>
      </c>
      <c r="N22" s="107" t="s">
        <v>693</v>
      </c>
    </row>
    <row r="23" spans="1:14" ht="16.55" customHeight="1" x14ac:dyDescent="0.25">
      <c r="A23" s="1298" t="s">
        <v>617</v>
      </c>
      <c r="B23" s="1299"/>
      <c r="C23" s="701">
        <f>C24</f>
        <v>0</v>
      </c>
      <c r="D23" s="290"/>
      <c r="E23" s="290"/>
      <c r="F23" s="290"/>
      <c r="G23" s="290"/>
      <c r="H23" s="290"/>
      <c r="I23" s="257"/>
      <c r="J23" s="291"/>
      <c r="K23" s="291"/>
      <c r="L23" s="291"/>
      <c r="M23" s="291" t="s">
        <v>618</v>
      </c>
      <c r="N23" s="291" t="s">
        <v>618</v>
      </c>
    </row>
    <row r="24" spans="1:14" ht="16.55" customHeight="1" x14ac:dyDescent="0.25">
      <c r="A24" s="1300" t="s">
        <v>619</v>
      </c>
      <c r="B24" s="1301"/>
      <c r="C24" s="290"/>
      <c r="D24" s="290"/>
      <c r="E24" s="290"/>
      <c r="F24" s="290"/>
      <c r="G24" s="290"/>
      <c r="H24" s="290"/>
      <c r="I24" s="257"/>
      <c r="J24" s="291"/>
      <c r="K24" s="291"/>
      <c r="L24" s="291"/>
      <c r="M24" s="291" t="s">
        <v>618</v>
      </c>
      <c r="N24" s="466">
        <f>SUM(C24:L24)</f>
        <v>0</v>
      </c>
    </row>
    <row r="25" spans="1:14" ht="16.55" customHeight="1" x14ac:dyDescent="0.25">
      <c r="A25" s="1300" t="s">
        <v>620</v>
      </c>
      <c r="B25" s="1301"/>
      <c r="C25" s="290"/>
      <c r="D25" s="290"/>
      <c r="E25" s="290"/>
      <c r="F25" s="290"/>
      <c r="G25" s="290"/>
      <c r="H25" s="290"/>
      <c r="I25" s="257"/>
      <c r="J25" s="291"/>
      <c r="K25" s="291"/>
      <c r="L25" s="291"/>
      <c r="M25" s="291"/>
      <c r="N25" s="466">
        <f>SUM(C25:M25)</f>
        <v>0</v>
      </c>
    </row>
    <row r="26" spans="1:14" ht="16.55" customHeight="1" x14ac:dyDescent="0.25">
      <c r="A26" s="1302" t="s">
        <v>694</v>
      </c>
      <c r="B26" s="1303"/>
      <c r="C26" s="699">
        <f>C37-C38+C24-C25+C30+C31-C32+C33-C34-C35+C36</f>
        <v>0</v>
      </c>
      <c r="D26" s="699">
        <f>D37-D38+D24-D25+D30+D31-D32+D33-D34-D35+D36</f>
        <v>0</v>
      </c>
      <c r="E26" s="699">
        <f t="shared" ref="E26:L26" si="1">E37-E38+E24-E25+E30+E31-E32+E33-E34-E35+E36</f>
        <v>0</v>
      </c>
      <c r="F26" s="699">
        <f t="shared" si="1"/>
        <v>0</v>
      </c>
      <c r="G26" s="699">
        <f t="shared" si="1"/>
        <v>0</v>
      </c>
      <c r="H26" s="699">
        <f t="shared" si="1"/>
        <v>0</v>
      </c>
      <c r="I26" s="699" t="e">
        <f t="shared" si="1"/>
        <v>#DIV/0!</v>
      </c>
      <c r="J26" s="699" t="e">
        <f t="shared" si="1"/>
        <v>#DIV/0!</v>
      </c>
      <c r="K26" s="699" t="e">
        <f t="shared" si="1"/>
        <v>#DIV/0!</v>
      </c>
      <c r="L26" s="699" t="e">
        <f t="shared" si="1"/>
        <v>#DIV/0!</v>
      </c>
      <c r="M26" s="699" t="e">
        <f>-M25+M30+M36</f>
        <v>#DIV/0!</v>
      </c>
      <c r="N26" s="466" t="e">
        <f>SUM(C26:M26)</f>
        <v>#DIV/0!</v>
      </c>
    </row>
    <row r="27" spans="1:14" ht="16.55" customHeight="1" x14ac:dyDescent="0.25">
      <c r="A27" s="1296" t="s">
        <v>622</v>
      </c>
      <c r="B27" s="1297"/>
      <c r="C27" s="292" t="s">
        <v>618</v>
      </c>
      <c r="D27" s="265">
        <f>D23-D24+D25+D26</f>
        <v>0</v>
      </c>
      <c r="E27" s="265">
        <f t="shared" ref="E27:L27" si="2">E23-E24+E25+E26</f>
        <v>0</v>
      </c>
      <c r="F27" s="265">
        <f t="shared" si="2"/>
        <v>0</v>
      </c>
      <c r="G27" s="265">
        <f t="shared" si="2"/>
        <v>0</v>
      </c>
      <c r="H27" s="265">
        <f t="shared" si="2"/>
        <v>0</v>
      </c>
      <c r="I27" s="265" t="e">
        <f t="shared" si="2"/>
        <v>#DIV/0!</v>
      </c>
      <c r="J27" s="265" t="e">
        <f t="shared" si="2"/>
        <v>#DIV/0!</v>
      </c>
      <c r="K27" s="265" t="e">
        <f t="shared" si="2"/>
        <v>#DIV/0!</v>
      </c>
      <c r="L27" s="265" t="e">
        <f t="shared" si="2"/>
        <v>#DIV/0!</v>
      </c>
      <c r="M27" s="265" t="e">
        <f>M25+M26</f>
        <v>#DIV/0!</v>
      </c>
      <c r="N27" s="254" t="s">
        <v>618</v>
      </c>
    </row>
    <row r="28" spans="1:14" ht="16.55" customHeight="1" x14ac:dyDescent="0.25">
      <c r="A28" s="1298" t="s">
        <v>623</v>
      </c>
      <c r="B28" s="1299"/>
      <c r="C28" s="290"/>
      <c r="D28" s="290"/>
      <c r="E28" s="290"/>
      <c r="F28" s="290"/>
      <c r="G28" s="290"/>
      <c r="H28" s="290"/>
      <c r="I28" s="257"/>
      <c r="J28" s="291"/>
      <c r="K28" s="291"/>
      <c r="L28" s="291"/>
      <c r="M28" s="291"/>
      <c r="N28" s="291"/>
    </row>
    <row r="29" spans="1:14" ht="16.55" customHeight="1" x14ac:dyDescent="0.25">
      <c r="A29" s="1300" t="s">
        <v>624</v>
      </c>
      <c r="B29" s="1301"/>
      <c r="C29" s="290" t="s">
        <v>618</v>
      </c>
      <c r="D29" s="290"/>
      <c r="E29" s="290"/>
      <c r="F29" s="290"/>
      <c r="G29" s="290"/>
      <c r="H29" s="290"/>
      <c r="I29" s="257"/>
      <c r="J29" s="291"/>
      <c r="K29" s="291"/>
      <c r="L29" s="291"/>
      <c r="M29" s="291" t="s">
        <v>618</v>
      </c>
      <c r="N29" s="291" t="s">
        <v>618</v>
      </c>
    </row>
    <row r="30" spans="1:14" ht="16.55" customHeight="1" x14ac:dyDescent="0.25">
      <c r="A30" s="1300" t="s">
        <v>625</v>
      </c>
      <c r="B30" s="1301"/>
      <c r="C30" s="290"/>
      <c r="D30" s="290"/>
      <c r="E30" s="290"/>
      <c r="F30" s="290"/>
      <c r="G30" s="290"/>
      <c r="H30" s="290"/>
      <c r="I30" s="257"/>
      <c r="J30" s="291"/>
      <c r="K30" s="291"/>
      <c r="L30" s="291"/>
      <c r="M30" s="291"/>
      <c r="N30" s="264">
        <f>SUM(C30:M30)</f>
        <v>0</v>
      </c>
    </row>
    <row r="31" spans="1:14" ht="16.55" customHeight="1" x14ac:dyDescent="0.25">
      <c r="A31" s="1300" t="s">
        <v>731</v>
      </c>
      <c r="B31" s="1301"/>
      <c r="C31" s="290"/>
      <c r="D31" s="290"/>
      <c r="E31" s="290"/>
      <c r="F31" s="290"/>
      <c r="G31" s="290"/>
      <c r="H31" s="290"/>
      <c r="I31" s="257"/>
      <c r="J31" s="291"/>
      <c r="K31" s="291"/>
      <c r="L31" s="291"/>
      <c r="M31" s="291" t="s">
        <v>618</v>
      </c>
      <c r="N31" s="264">
        <f>SUM(C31:L31)</f>
        <v>0</v>
      </c>
    </row>
    <row r="32" spans="1:14" ht="16.55" customHeight="1" x14ac:dyDescent="0.25">
      <c r="A32" s="1300" t="s">
        <v>732</v>
      </c>
      <c r="B32" s="1301"/>
      <c r="C32" s="290"/>
      <c r="D32" s="290"/>
      <c r="E32" s="290"/>
      <c r="F32" s="290"/>
      <c r="G32" s="290"/>
      <c r="H32" s="290"/>
      <c r="I32" s="257"/>
      <c r="J32" s="291"/>
      <c r="K32" s="291"/>
      <c r="L32" s="291"/>
      <c r="M32" s="291" t="s">
        <v>618</v>
      </c>
      <c r="N32" s="264">
        <f>SUM(C32:L32)</f>
        <v>0</v>
      </c>
    </row>
    <row r="33" spans="1:14" ht="16.55" customHeight="1" x14ac:dyDescent="0.25">
      <c r="A33" s="1300" t="s">
        <v>733</v>
      </c>
      <c r="B33" s="1301"/>
      <c r="C33" s="290"/>
      <c r="D33" s="290"/>
      <c r="E33" s="290"/>
      <c r="F33" s="290"/>
      <c r="G33" s="290"/>
      <c r="H33" s="290"/>
      <c r="I33" s="257"/>
      <c r="J33" s="291"/>
      <c r="K33" s="291"/>
      <c r="L33" s="291"/>
      <c r="M33" s="291" t="s">
        <v>618</v>
      </c>
      <c r="N33" s="264">
        <f>SUM(C33:L33)</f>
        <v>0</v>
      </c>
    </row>
    <row r="34" spans="1:14" ht="16.55" customHeight="1" x14ac:dyDescent="0.25">
      <c r="A34" s="1300" t="s">
        <v>734</v>
      </c>
      <c r="B34" s="1301"/>
      <c r="C34" s="290"/>
      <c r="D34" s="290"/>
      <c r="E34" s="290"/>
      <c r="F34" s="290"/>
      <c r="G34" s="290"/>
      <c r="H34" s="290"/>
      <c r="I34" s="257"/>
      <c r="J34" s="291"/>
      <c r="K34" s="291"/>
      <c r="L34" s="291"/>
      <c r="M34" s="291" t="s">
        <v>618</v>
      </c>
      <c r="N34" s="264">
        <f>SUM(C34:L34)</f>
        <v>0</v>
      </c>
    </row>
    <row r="35" spans="1:14" ht="16.55" customHeight="1" x14ac:dyDescent="0.25">
      <c r="A35" s="1300" t="s">
        <v>628</v>
      </c>
      <c r="B35" s="1301"/>
      <c r="C35" s="290"/>
      <c r="D35" s="290"/>
      <c r="E35" s="290"/>
      <c r="F35" s="290"/>
      <c r="G35" s="290"/>
      <c r="H35" s="290"/>
      <c r="I35" s="257"/>
      <c r="J35" s="291"/>
      <c r="K35" s="291"/>
      <c r="L35" s="291"/>
      <c r="M35" s="291" t="s">
        <v>618</v>
      </c>
      <c r="N35" s="264">
        <f>SUM(C35:L35)</f>
        <v>0</v>
      </c>
    </row>
    <row r="36" spans="1:14" ht="16.55" customHeight="1" x14ac:dyDescent="0.25">
      <c r="A36" s="1302" t="s">
        <v>629</v>
      </c>
      <c r="B36" s="1303"/>
      <c r="C36" s="292"/>
      <c r="D36" s="292"/>
      <c r="E36" s="292"/>
      <c r="F36" s="292"/>
      <c r="G36" s="292"/>
      <c r="H36" s="292"/>
      <c r="I36" s="704" t="e">
        <f>E100</f>
        <v>#DIV/0!</v>
      </c>
      <c r="J36" s="705" t="e">
        <f>E99</f>
        <v>#DIV/0!</v>
      </c>
      <c r="K36" s="705" t="e">
        <f>E98</f>
        <v>#DIV/0!</v>
      </c>
      <c r="L36" s="705" t="e">
        <f>E97</f>
        <v>#DIV/0!</v>
      </c>
      <c r="M36" s="705" t="e">
        <f>E96</f>
        <v>#DIV/0!</v>
      </c>
      <c r="N36" s="265" t="e">
        <f>SUM(C36:M36)</f>
        <v>#DIV/0!</v>
      </c>
    </row>
    <row r="37" spans="1:14" s="698" customFormat="1" ht="18.95" hidden="1" customHeight="1" x14ac:dyDescent="0.25">
      <c r="A37" s="1263" t="s">
        <v>200</v>
      </c>
      <c r="B37" s="1263"/>
      <c r="C37" s="697"/>
      <c r="D37" s="697"/>
      <c r="E37" s="697"/>
      <c r="F37" s="697"/>
      <c r="G37" s="697"/>
      <c r="H37" s="697"/>
      <c r="I37" s="697"/>
      <c r="J37" s="697"/>
      <c r="K37" s="697"/>
      <c r="L37" s="697"/>
      <c r="M37" s="654" t="s">
        <v>618</v>
      </c>
      <c r="N37" s="697"/>
    </row>
    <row r="38" spans="1:14" s="698" customFormat="1" ht="24.75" hidden="1" customHeight="1" x14ac:dyDescent="0.25">
      <c r="A38" s="1263" t="s">
        <v>201</v>
      </c>
      <c r="B38" s="1263"/>
      <c r="C38" s="697"/>
      <c r="D38" s="697"/>
      <c r="E38" s="697"/>
      <c r="F38" s="697"/>
      <c r="G38" s="697"/>
      <c r="H38" s="697"/>
      <c r="I38" s="697"/>
      <c r="J38" s="697"/>
      <c r="K38" s="697"/>
      <c r="L38" s="697"/>
      <c r="M38" s="258" t="s">
        <v>618</v>
      </c>
      <c r="N38" s="697"/>
    </row>
    <row r="39" spans="1:14" ht="10.5" customHeight="1" x14ac:dyDescent="0.25">
      <c r="A39" s="84"/>
      <c r="B39" s="84"/>
      <c r="C39" s="84"/>
      <c r="D39" s="84"/>
      <c r="E39" s="84"/>
      <c r="F39" s="84"/>
      <c r="G39" s="84"/>
      <c r="H39" s="84"/>
      <c r="I39" s="84"/>
      <c r="J39" s="84"/>
      <c r="K39" s="84"/>
      <c r="L39" s="84"/>
      <c r="M39" s="84"/>
      <c r="N39" s="84"/>
    </row>
    <row r="40" spans="1:14" ht="14.1" customHeight="1" x14ac:dyDescent="0.25">
      <c r="A40" s="1192" t="s">
        <v>695</v>
      </c>
      <c r="B40" s="1192"/>
      <c r="C40" s="1192"/>
      <c r="D40" s="1192"/>
      <c r="E40" s="1192"/>
      <c r="F40" s="1192"/>
      <c r="G40" s="1192"/>
      <c r="H40" s="1192"/>
      <c r="I40" s="1192"/>
    </row>
    <row r="41" spans="1:14" ht="14.1" customHeight="1" x14ac:dyDescent="0.25">
      <c r="A41" s="1192" t="s">
        <v>735</v>
      </c>
      <c r="B41" s="1192"/>
      <c r="C41" s="1192"/>
      <c r="D41" s="1192"/>
      <c r="E41" s="1192"/>
      <c r="F41" s="1192"/>
      <c r="G41" s="1192"/>
      <c r="H41" s="1192"/>
      <c r="I41" s="1192"/>
    </row>
    <row r="42" spans="1:14" ht="14.1" customHeight="1" x14ac:dyDescent="0.25">
      <c r="A42" s="1192" t="s">
        <v>631</v>
      </c>
      <c r="B42" s="1192"/>
      <c r="C42" s="1192"/>
      <c r="D42" s="1192"/>
      <c r="E42" s="1192"/>
      <c r="F42" s="1192"/>
      <c r="G42" s="1192"/>
      <c r="H42" s="1192"/>
      <c r="I42" s="1192"/>
    </row>
    <row r="43" spans="1:14" ht="16.55" customHeight="1" x14ac:dyDescent="0.25">
      <c r="A43" s="144"/>
    </row>
    <row r="44" spans="1:14" ht="16.55" customHeight="1" x14ac:dyDescent="0.25"/>
    <row r="45" spans="1:14" ht="16.55" customHeight="1" x14ac:dyDescent="0.25">
      <c r="A45" s="1304" t="s">
        <v>672</v>
      </c>
      <c r="B45" s="1304"/>
      <c r="C45" s="1304"/>
      <c r="D45" s="1304"/>
      <c r="E45" s="1304"/>
      <c r="F45" s="1304"/>
      <c r="G45" s="1304"/>
      <c r="H45" s="1304"/>
      <c r="I45" s="1304"/>
      <c r="J45" s="1304"/>
      <c r="K45" s="1304"/>
      <c r="L45" s="1304"/>
      <c r="M45" s="1304"/>
      <c r="N45" s="1304"/>
    </row>
    <row r="46" spans="1:14" ht="16.55" customHeight="1" x14ac:dyDescent="0.25">
      <c r="A46" s="1296" t="s">
        <v>908</v>
      </c>
      <c r="B46" s="1297"/>
      <c r="C46" s="107" t="s">
        <v>894</v>
      </c>
      <c r="D46" s="12">
        <f t="shared" ref="D46:K46" si="3">E46-1</f>
        <v>-9</v>
      </c>
      <c r="E46" s="12">
        <f t="shared" si="3"/>
        <v>-8</v>
      </c>
      <c r="F46" s="12">
        <f t="shared" si="3"/>
        <v>-7</v>
      </c>
      <c r="G46" s="12">
        <f t="shared" si="3"/>
        <v>-6</v>
      </c>
      <c r="H46" s="12">
        <f t="shared" si="3"/>
        <v>-5</v>
      </c>
      <c r="I46" s="12">
        <f t="shared" si="3"/>
        <v>-4</v>
      </c>
      <c r="J46" s="12">
        <f t="shared" si="3"/>
        <v>-3</v>
      </c>
      <c r="K46" s="12">
        <f t="shared" si="3"/>
        <v>-2</v>
      </c>
      <c r="L46" s="12">
        <f>M46-1</f>
        <v>-1</v>
      </c>
      <c r="M46" s="12">
        <f>B2</f>
        <v>0</v>
      </c>
      <c r="N46" s="107" t="s">
        <v>693</v>
      </c>
    </row>
    <row r="47" spans="1:14" ht="18.95" customHeight="1" x14ac:dyDescent="0.25">
      <c r="A47" s="1298" t="s">
        <v>617</v>
      </c>
      <c r="B47" s="1299"/>
      <c r="C47" s="701">
        <f>C48</f>
        <v>0</v>
      </c>
      <c r="D47" s="290"/>
      <c r="E47" s="290"/>
      <c r="F47" s="290"/>
      <c r="G47" s="290"/>
      <c r="H47" s="290"/>
      <c r="I47" s="257"/>
      <c r="J47" s="291"/>
      <c r="K47" s="291"/>
      <c r="L47" s="291"/>
      <c r="M47" s="291" t="s">
        <v>618</v>
      </c>
      <c r="N47" s="291" t="s">
        <v>618</v>
      </c>
    </row>
    <row r="48" spans="1:14" ht="18.95" customHeight="1" x14ac:dyDescent="0.25">
      <c r="A48" s="1300" t="s">
        <v>619</v>
      </c>
      <c r="B48" s="1301"/>
      <c r="C48" s="290"/>
      <c r="D48" s="290"/>
      <c r="E48" s="290"/>
      <c r="F48" s="290"/>
      <c r="G48" s="290"/>
      <c r="H48" s="290"/>
      <c r="I48" s="257"/>
      <c r="J48" s="291"/>
      <c r="K48" s="291"/>
      <c r="L48" s="291"/>
      <c r="M48" s="291" t="s">
        <v>618</v>
      </c>
      <c r="N48" s="466">
        <f>SUM(C48:L48)</f>
        <v>0</v>
      </c>
    </row>
    <row r="49" spans="1:14" ht="18.95" customHeight="1" x14ac:dyDescent="0.25">
      <c r="A49" s="1300" t="s">
        <v>620</v>
      </c>
      <c r="B49" s="1301"/>
      <c r="C49" s="290"/>
      <c r="D49" s="290"/>
      <c r="E49" s="290"/>
      <c r="F49" s="290"/>
      <c r="G49" s="290"/>
      <c r="H49" s="290"/>
      <c r="I49" s="257"/>
      <c r="J49" s="291"/>
      <c r="K49" s="291"/>
      <c r="L49" s="291"/>
      <c r="M49" s="291"/>
      <c r="N49" s="466">
        <f>SUM(C49:M49)</f>
        <v>0</v>
      </c>
    </row>
    <row r="50" spans="1:14" ht="18.95" customHeight="1" x14ac:dyDescent="0.25">
      <c r="A50" s="1302" t="s">
        <v>694</v>
      </c>
      <c r="B50" s="1303"/>
      <c r="C50" s="699">
        <f t="shared" ref="C50:L50" si="4">C61-C62+C48-C49+C54+C55-C56+C57-C58-C59+C60</f>
        <v>0</v>
      </c>
      <c r="D50" s="699">
        <f t="shared" si="4"/>
        <v>0</v>
      </c>
      <c r="E50" s="699">
        <f t="shared" si="4"/>
        <v>0</v>
      </c>
      <c r="F50" s="699">
        <f t="shared" si="4"/>
        <v>0</v>
      </c>
      <c r="G50" s="699">
        <f t="shared" si="4"/>
        <v>0</v>
      </c>
      <c r="H50" s="699">
        <f t="shared" si="4"/>
        <v>0</v>
      </c>
      <c r="I50" s="699" t="e">
        <f t="shared" si="4"/>
        <v>#DIV/0!</v>
      </c>
      <c r="J50" s="699" t="e">
        <f t="shared" si="4"/>
        <v>#DIV/0!</v>
      </c>
      <c r="K50" s="699" t="e">
        <f t="shared" si="4"/>
        <v>#DIV/0!</v>
      </c>
      <c r="L50" s="699" t="e">
        <f t="shared" si="4"/>
        <v>#DIV/0!</v>
      </c>
      <c r="M50" s="699" t="e">
        <f>-M49+M54+M60</f>
        <v>#DIV/0!</v>
      </c>
      <c r="N50" s="466" t="e">
        <f>SUM(C50:M50)</f>
        <v>#DIV/0!</v>
      </c>
    </row>
    <row r="51" spans="1:14" ht="18.95" customHeight="1" x14ac:dyDescent="0.25">
      <c r="A51" s="1296" t="s">
        <v>622</v>
      </c>
      <c r="B51" s="1297"/>
      <c r="C51" s="292" t="s">
        <v>618</v>
      </c>
      <c r="D51" s="265">
        <f t="shared" ref="D51:L51" si="5">D47-D48+D49+D50</f>
        <v>0</v>
      </c>
      <c r="E51" s="265">
        <f t="shared" si="5"/>
        <v>0</v>
      </c>
      <c r="F51" s="265">
        <f t="shared" si="5"/>
        <v>0</v>
      </c>
      <c r="G51" s="265">
        <f t="shared" si="5"/>
        <v>0</v>
      </c>
      <c r="H51" s="265">
        <f t="shared" si="5"/>
        <v>0</v>
      </c>
      <c r="I51" s="265" t="e">
        <f t="shared" si="5"/>
        <v>#DIV/0!</v>
      </c>
      <c r="J51" s="265" t="e">
        <f t="shared" si="5"/>
        <v>#DIV/0!</v>
      </c>
      <c r="K51" s="265" t="e">
        <f t="shared" si="5"/>
        <v>#DIV/0!</v>
      </c>
      <c r="L51" s="265" t="e">
        <f t="shared" si="5"/>
        <v>#DIV/0!</v>
      </c>
      <c r="M51" s="265" t="e">
        <f>M49+M50</f>
        <v>#DIV/0!</v>
      </c>
      <c r="N51" s="254" t="s">
        <v>618</v>
      </c>
    </row>
    <row r="52" spans="1:14" ht="18.95" customHeight="1" x14ac:dyDescent="0.25">
      <c r="A52" s="1298" t="s">
        <v>623</v>
      </c>
      <c r="B52" s="1299"/>
      <c r="C52" s="290"/>
      <c r="D52" s="290"/>
      <c r="E52" s="290"/>
      <c r="F52" s="290"/>
      <c r="G52" s="290"/>
      <c r="H52" s="290"/>
      <c r="I52" s="257"/>
      <c r="J52" s="291"/>
      <c r="K52" s="291"/>
      <c r="L52" s="291"/>
      <c r="M52" s="291"/>
      <c r="N52" s="291"/>
    </row>
    <row r="53" spans="1:14" ht="18.95" customHeight="1" x14ac:dyDescent="0.25">
      <c r="A53" s="1300" t="s">
        <v>624</v>
      </c>
      <c r="B53" s="1301"/>
      <c r="C53" s="290" t="s">
        <v>618</v>
      </c>
      <c r="D53" s="290"/>
      <c r="E53" s="290"/>
      <c r="F53" s="290"/>
      <c r="G53" s="290"/>
      <c r="H53" s="290"/>
      <c r="I53" s="257"/>
      <c r="J53" s="291"/>
      <c r="K53" s="291"/>
      <c r="L53" s="291"/>
      <c r="M53" s="291" t="s">
        <v>618</v>
      </c>
      <c r="N53" s="291" t="s">
        <v>618</v>
      </c>
    </row>
    <row r="54" spans="1:14" ht="18.95" customHeight="1" x14ac:dyDescent="0.25">
      <c r="A54" s="1300" t="s">
        <v>625</v>
      </c>
      <c r="B54" s="1301"/>
      <c r="C54" s="290"/>
      <c r="D54" s="290"/>
      <c r="E54" s="290"/>
      <c r="F54" s="290"/>
      <c r="G54" s="290"/>
      <c r="H54" s="290"/>
      <c r="I54" s="257"/>
      <c r="J54" s="291"/>
      <c r="K54" s="291"/>
      <c r="L54" s="291"/>
      <c r="M54" s="291"/>
      <c r="N54" s="264">
        <f>SUM(C54:M54)</f>
        <v>0</v>
      </c>
    </row>
    <row r="55" spans="1:14" ht="18.95" customHeight="1" x14ac:dyDescent="0.25">
      <c r="A55" s="1300" t="s">
        <v>731</v>
      </c>
      <c r="B55" s="1301"/>
      <c r="C55" s="290"/>
      <c r="D55" s="290"/>
      <c r="E55" s="290"/>
      <c r="F55" s="290"/>
      <c r="G55" s="290"/>
      <c r="H55" s="290"/>
      <c r="I55" s="257"/>
      <c r="J55" s="291"/>
      <c r="K55" s="291"/>
      <c r="L55" s="291"/>
      <c r="M55" s="291" t="s">
        <v>618</v>
      </c>
      <c r="N55" s="264">
        <f>SUM(C55:L55)</f>
        <v>0</v>
      </c>
    </row>
    <row r="56" spans="1:14" ht="18.95" customHeight="1" x14ac:dyDescent="0.25">
      <c r="A56" s="1300" t="s">
        <v>732</v>
      </c>
      <c r="B56" s="1301"/>
      <c r="C56" s="290"/>
      <c r="D56" s="290"/>
      <c r="E56" s="290"/>
      <c r="F56" s="290"/>
      <c r="G56" s="290"/>
      <c r="H56" s="290"/>
      <c r="I56" s="257"/>
      <c r="J56" s="291"/>
      <c r="K56" s="291"/>
      <c r="L56" s="291"/>
      <c r="M56" s="291" t="s">
        <v>618</v>
      </c>
      <c r="N56" s="264">
        <f>SUM(C56:L56)</f>
        <v>0</v>
      </c>
    </row>
    <row r="57" spans="1:14" ht="18.95" customHeight="1" x14ac:dyDescent="0.25">
      <c r="A57" s="1300" t="s">
        <v>733</v>
      </c>
      <c r="B57" s="1301"/>
      <c r="C57" s="290"/>
      <c r="D57" s="290"/>
      <c r="E57" s="290"/>
      <c r="F57" s="290"/>
      <c r="G57" s="290"/>
      <c r="H57" s="290"/>
      <c r="I57" s="257"/>
      <c r="J57" s="291"/>
      <c r="K57" s="291"/>
      <c r="L57" s="291"/>
      <c r="M57" s="291" t="s">
        <v>618</v>
      </c>
      <c r="N57" s="264">
        <f>SUM(C57:L57)</f>
        <v>0</v>
      </c>
    </row>
    <row r="58" spans="1:14" ht="18.95" customHeight="1" x14ac:dyDescent="0.25">
      <c r="A58" s="1300" t="s">
        <v>734</v>
      </c>
      <c r="B58" s="1301"/>
      <c r="C58" s="290"/>
      <c r="D58" s="290"/>
      <c r="E58" s="290"/>
      <c r="F58" s="290"/>
      <c r="G58" s="290"/>
      <c r="H58" s="290"/>
      <c r="I58" s="257"/>
      <c r="J58" s="291"/>
      <c r="K58" s="291"/>
      <c r="L58" s="291"/>
      <c r="M58" s="291" t="s">
        <v>618</v>
      </c>
      <c r="N58" s="264">
        <f>SUM(C58:L58)</f>
        <v>0</v>
      </c>
    </row>
    <row r="59" spans="1:14" ht="18.95" customHeight="1" x14ac:dyDescent="0.25">
      <c r="A59" s="1300" t="s">
        <v>628</v>
      </c>
      <c r="B59" s="1301"/>
      <c r="C59" s="290"/>
      <c r="D59" s="290"/>
      <c r="E59" s="290"/>
      <c r="F59" s="290"/>
      <c r="G59" s="290"/>
      <c r="H59" s="290"/>
      <c r="I59" s="257"/>
      <c r="J59" s="291"/>
      <c r="K59" s="291"/>
      <c r="L59" s="291"/>
      <c r="M59" s="291" t="s">
        <v>618</v>
      </c>
      <c r="N59" s="264">
        <f>SUM(C59:L59)</f>
        <v>0</v>
      </c>
    </row>
    <row r="60" spans="1:14" ht="18.95" customHeight="1" x14ac:dyDescent="0.25">
      <c r="A60" s="1302" t="s">
        <v>629</v>
      </c>
      <c r="B60" s="1303"/>
      <c r="C60" s="292"/>
      <c r="D60" s="292"/>
      <c r="E60" s="292"/>
      <c r="F60" s="292"/>
      <c r="G60" s="292"/>
      <c r="H60" s="292"/>
      <c r="I60" s="704" t="e">
        <f>E129</f>
        <v>#DIV/0!</v>
      </c>
      <c r="J60" s="705" t="e">
        <f>E128</f>
        <v>#DIV/0!</v>
      </c>
      <c r="K60" s="705" t="e">
        <f>E127</f>
        <v>#DIV/0!</v>
      </c>
      <c r="L60" s="705" t="e">
        <f>E126</f>
        <v>#DIV/0!</v>
      </c>
      <c r="M60" s="705" t="e">
        <f>E125</f>
        <v>#DIV/0!</v>
      </c>
      <c r="N60" s="265" t="e">
        <f>SUM(C60:M60)</f>
        <v>#DIV/0!</v>
      </c>
    </row>
    <row r="61" spans="1:14" s="698" customFormat="1" ht="18.95" hidden="1" customHeight="1" x14ac:dyDescent="0.25">
      <c r="A61" s="1263" t="s">
        <v>200</v>
      </c>
      <c r="B61" s="1263"/>
      <c r="C61" s="697"/>
      <c r="D61" s="697"/>
      <c r="E61" s="697"/>
      <c r="F61" s="697"/>
      <c r="G61" s="697"/>
      <c r="H61" s="697"/>
      <c r="I61" s="697"/>
      <c r="J61" s="697"/>
      <c r="K61" s="697"/>
      <c r="L61" s="697"/>
      <c r="M61" s="654" t="s">
        <v>618</v>
      </c>
      <c r="N61" s="697"/>
    </row>
    <row r="62" spans="1:14" s="698" customFormat="1" ht="24.75" hidden="1" customHeight="1" x14ac:dyDescent="0.25">
      <c r="A62" s="1263" t="s">
        <v>201</v>
      </c>
      <c r="B62" s="1263"/>
      <c r="C62" s="697"/>
      <c r="D62" s="697"/>
      <c r="E62" s="697"/>
      <c r="F62" s="697"/>
      <c r="G62" s="697"/>
      <c r="H62" s="697"/>
      <c r="I62" s="697"/>
      <c r="J62" s="697"/>
      <c r="K62" s="697"/>
      <c r="L62" s="697"/>
      <c r="M62" s="258" t="s">
        <v>618</v>
      </c>
      <c r="N62" s="697"/>
    </row>
    <row r="63" spans="1:14" ht="16.55" customHeight="1" x14ac:dyDescent="0.25"/>
    <row r="64" spans="1:14" ht="16.55" customHeight="1" x14ac:dyDescent="0.25"/>
    <row r="65" spans="1:14" ht="16.55" customHeight="1" x14ac:dyDescent="0.25">
      <c r="A65" s="1304" t="s">
        <v>802</v>
      </c>
      <c r="B65" s="1304"/>
      <c r="C65" s="1304"/>
      <c r="D65" s="1304"/>
      <c r="E65" s="1304"/>
      <c r="F65" s="1304"/>
      <c r="G65" s="1304"/>
      <c r="H65" s="1304"/>
      <c r="I65" s="1304"/>
      <c r="J65" s="1304"/>
      <c r="K65" s="1304"/>
      <c r="L65" s="1304"/>
      <c r="M65" s="1304"/>
      <c r="N65" s="1304"/>
    </row>
    <row r="66" spans="1:14" ht="16.55" customHeight="1" x14ac:dyDescent="0.25">
      <c r="A66" s="1296" t="s">
        <v>908</v>
      </c>
      <c r="B66" s="1297"/>
      <c r="C66" s="107" t="s">
        <v>894</v>
      </c>
      <c r="D66" s="12">
        <f t="shared" ref="D66:K66" si="6">E66-1</f>
        <v>-9</v>
      </c>
      <c r="E66" s="12">
        <f t="shared" si="6"/>
        <v>-8</v>
      </c>
      <c r="F66" s="12">
        <f t="shared" si="6"/>
        <v>-7</v>
      </c>
      <c r="G66" s="12">
        <f t="shared" si="6"/>
        <v>-6</v>
      </c>
      <c r="H66" s="12">
        <f t="shared" si="6"/>
        <v>-5</v>
      </c>
      <c r="I66" s="12">
        <f t="shared" si="6"/>
        <v>-4</v>
      </c>
      <c r="J66" s="12">
        <f t="shared" si="6"/>
        <v>-3</v>
      </c>
      <c r="K66" s="12">
        <f t="shared" si="6"/>
        <v>-2</v>
      </c>
      <c r="L66" s="12">
        <f>M66-1</f>
        <v>-1</v>
      </c>
      <c r="M66" s="12">
        <f>B2</f>
        <v>0</v>
      </c>
      <c r="N66" s="107" t="s">
        <v>693</v>
      </c>
    </row>
    <row r="67" spans="1:14" ht="18.95" customHeight="1" x14ac:dyDescent="0.25">
      <c r="A67" s="1298" t="s">
        <v>617</v>
      </c>
      <c r="B67" s="1299"/>
      <c r="C67" s="701">
        <f t="shared" ref="C67:L70" si="7">C23+C47</f>
        <v>0</v>
      </c>
      <c r="D67" s="701">
        <f t="shared" si="7"/>
        <v>0</v>
      </c>
      <c r="E67" s="701">
        <f t="shared" si="7"/>
        <v>0</v>
      </c>
      <c r="F67" s="701">
        <f t="shared" si="7"/>
        <v>0</v>
      </c>
      <c r="G67" s="701">
        <f t="shared" si="7"/>
        <v>0</v>
      </c>
      <c r="H67" s="701">
        <f t="shared" si="7"/>
        <v>0</v>
      </c>
      <c r="I67" s="702">
        <f t="shared" si="7"/>
        <v>0</v>
      </c>
      <c r="J67" s="703">
        <f t="shared" si="7"/>
        <v>0</v>
      </c>
      <c r="K67" s="703">
        <f t="shared" si="7"/>
        <v>0</v>
      </c>
      <c r="L67" s="703">
        <f t="shared" si="7"/>
        <v>0</v>
      </c>
      <c r="M67" s="291" t="s">
        <v>618</v>
      </c>
      <c r="N67" s="291" t="s">
        <v>618</v>
      </c>
    </row>
    <row r="68" spans="1:14" ht="18.95" customHeight="1" x14ac:dyDescent="0.25">
      <c r="A68" s="1300" t="s">
        <v>619</v>
      </c>
      <c r="B68" s="1301"/>
      <c r="C68" s="701">
        <f t="shared" si="7"/>
        <v>0</v>
      </c>
      <c r="D68" s="701">
        <f t="shared" si="7"/>
        <v>0</v>
      </c>
      <c r="E68" s="701">
        <f t="shared" si="7"/>
        <v>0</v>
      </c>
      <c r="F68" s="701">
        <f t="shared" si="7"/>
        <v>0</v>
      </c>
      <c r="G68" s="701">
        <f t="shared" si="7"/>
        <v>0</v>
      </c>
      <c r="H68" s="701">
        <f t="shared" si="7"/>
        <v>0</v>
      </c>
      <c r="I68" s="702">
        <f t="shared" si="7"/>
        <v>0</v>
      </c>
      <c r="J68" s="703">
        <f t="shared" si="7"/>
        <v>0</v>
      </c>
      <c r="K68" s="703">
        <f t="shared" si="7"/>
        <v>0</v>
      </c>
      <c r="L68" s="703">
        <f t="shared" si="7"/>
        <v>0</v>
      </c>
      <c r="M68" s="291" t="s">
        <v>618</v>
      </c>
      <c r="N68" s="466">
        <f>SUM(C68:L68)</f>
        <v>0</v>
      </c>
    </row>
    <row r="69" spans="1:14" ht="18.95" customHeight="1" x14ac:dyDescent="0.25">
      <c r="A69" s="1300" t="s">
        <v>620</v>
      </c>
      <c r="B69" s="1301"/>
      <c r="C69" s="701">
        <f t="shared" si="7"/>
        <v>0</v>
      </c>
      <c r="D69" s="701">
        <f t="shared" si="7"/>
        <v>0</v>
      </c>
      <c r="E69" s="701">
        <f t="shared" si="7"/>
        <v>0</v>
      </c>
      <c r="F69" s="701">
        <f t="shared" si="7"/>
        <v>0</v>
      </c>
      <c r="G69" s="701">
        <f t="shared" si="7"/>
        <v>0</v>
      </c>
      <c r="H69" s="701">
        <f t="shared" si="7"/>
        <v>0</v>
      </c>
      <c r="I69" s="702">
        <f t="shared" si="7"/>
        <v>0</v>
      </c>
      <c r="J69" s="703">
        <f t="shared" si="7"/>
        <v>0</v>
      </c>
      <c r="K69" s="703">
        <f t="shared" si="7"/>
        <v>0</v>
      </c>
      <c r="L69" s="703">
        <f t="shared" si="7"/>
        <v>0</v>
      </c>
      <c r="M69" s="703">
        <f>M25+M49</f>
        <v>0</v>
      </c>
      <c r="N69" s="466">
        <f>SUM(C69:M69)</f>
        <v>0</v>
      </c>
    </row>
    <row r="70" spans="1:14" ht="18.95" customHeight="1" x14ac:dyDescent="0.25">
      <c r="A70" s="1302" t="s">
        <v>694</v>
      </c>
      <c r="B70" s="1303"/>
      <c r="C70" s="699">
        <f>C26+C50</f>
        <v>0</v>
      </c>
      <c r="D70" s="699">
        <f t="shared" si="7"/>
        <v>0</v>
      </c>
      <c r="E70" s="699">
        <f t="shared" si="7"/>
        <v>0</v>
      </c>
      <c r="F70" s="699">
        <f t="shared" si="7"/>
        <v>0</v>
      </c>
      <c r="G70" s="699">
        <f t="shared" si="7"/>
        <v>0</v>
      </c>
      <c r="H70" s="699">
        <f t="shared" si="7"/>
        <v>0</v>
      </c>
      <c r="I70" s="704" t="e">
        <f t="shared" si="7"/>
        <v>#DIV/0!</v>
      </c>
      <c r="J70" s="705" t="e">
        <f t="shared" si="7"/>
        <v>#DIV/0!</v>
      </c>
      <c r="K70" s="705" t="e">
        <f t="shared" si="7"/>
        <v>#DIV/0!</v>
      </c>
      <c r="L70" s="705" t="e">
        <f t="shared" si="7"/>
        <v>#DIV/0!</v>
      </c>
      <c r="M70" s="705" t="e">
        <f>M26+M50</f>
        <v>#DIV/0!</v>
      </c>
      <c r="N70" s="466" t="e">
        <f>SUM(C70:M70)</f>
        <v>#DIV/0!</v>
      </c>
    </row>
    <row r="71" spans="1:14" ht="18.95" customHeight="1" x14ac:dyDescent="0.25">
      <c r="A71" s="1296" t="s">
        <v>622</v>
      </c>
      <c r="B71" s="1297"/>
      <c r="C71" s="292" t="s">
        <v>618</v>
      </c>
      <c r="D71" s="265">
        <f t="shared" ref="D71:L71" si="8">D67-D68+D69+D70</f>
        <v>0</v>
      </c>
      <c r="E71" s="265">
        <f t="shared" si="8"/>
        <v>0</v>
      </c>
      <c r="F71" s="265">
        <f t="shared" si="8"/>
        <v>0</v>
      </c>
      <c r="G71" s="265">
        <f t="shared" si="8"/>
        <v>0</v>
      </c>
      <c r="H71" s="265">
        <f t="shared" si="8"/>
        <v>0</v>
      </c>
      <c r="I71" s="265" t="e">
        <f t="shared" si="8"/>
        <v>#DIV/0!</v>
      </c>
      <c r="J71" s="265" t="e">
        <f t="shared" si="8"/>
        <v>#DIV/0!</v>
      </c>
      <c r="K71" s="265" t="e">
        <f t="shared" si="8"/>
        <v>#DIV/0!</v>
      </c>
      <c r="L71" s="265" t="e">
        <f t="shared" si="8"/>
        <v>#DIV/0!</v>
      </c>
      <c r="M71" s="265" t="e">
        <f>M69+M70</f>
        <v>#DIV/0!</v>
      </c>
      <c r="N71" s="254" t="s">
        <v>618</v>
      </c>
    </row>
    <row r="72" spans="1:14" ht="18.95" customHeight="1" x14ac:dyDescent="0.25">
      <c r="A72" s="1298" t="s">
        <v>623</v>
      </c>
      <c r="B72" s="1299"/>
      <c r="C72" s="290"/>
      <c r="D72" s="290"/>
      <c r="E72" s="290"/>
      <c r="F72" s="290"/>
      <c r="G72" s="290"/>
      <c r="H72" s="290"/>
      <c r="I72" s="257"/>
      <c r="J72" s="291"/>
      <c r="K72" s="291"/>
      <c r="L72" s="291"/>
      <c r="M72" s="291"/>
      <c r="N72" s="291"/>
    </row>
    <row r="73" spans="1:14" ht="18.95" customHeight="1" x14ac:dyDescent="0.25">
      <c r="A73" s="1300" t="s">
        <v>624</v>
      </c>
      <c r="B73" s="1301"/>
      <c r="C73" s="290" t="s">
        <v>618</v>
      </c>
      <c r="D73" s="701">
        <f t="shared" ref="D73:L80" si="9">D29+D53</f>
        <v>0</v>
      </c>
      <c r="E73" s="701">
        <f t="shared" si="9"/>
        <v>0</v>
      </c>
      <c r="F73" s="701">
        <f t="shared" si="9"/>
        <v>0</v>
      </c>
      <c r="G73" s="701">
        <f t="shared" si="9"/>
        <v>0</v>
      </c>
      <c r="H73" s="701">
        <f t="shared" si="9"/>
        <v>0</v>
      </c>
      <c r="I73" s="702">
        <f t="shared" si="9"/>
        <v>0</v>
      </c>
      <c r="J73" s="703">
        <f t="shared" si="9"/>
        <v>0</v>
      </c>
      <c r="K73" s="703">
        <f t="shared" si="9"/>
        <v>0</v>
      </c>
      <c r="L73" s="703">
        <f t="shared" si="9"/>
        <v>0</v>
      </c>
      <c r="M73" s="291" t="s">
        <v>618</v>
      </c>
      <c r="N73" s="291" t="s">
        <v>618</v>
      </c>
    </row>
    <row r="74" spans="1:14" ht="18.95" customHeight="1" x14ac:dyDescent="0.25">
      <c r="A74" s="1300" t="s">
        <v>625</v>
      </c>
      <c r="B74" s="1301"/>
      <c r="C74" s="701">
        <f t="shared" ref="C74:C80" si="10">C30+C54</f>
        <v>0</v>
      </c>
      <c r="D74" s="701">
        <f t="shared" si="9"/>
        <v>0</v>
      </c>
      <c r="E74" s="701">
        <f t="shared" si="9"/>
        <v>0</v>
      </c>
      <c r="F74" s="701">
        <f t="shared" si="9"/>
        <v>0</v>
      </c>
      <c r="G74" s="701">
        <f t="shared" si="9"/>
        <v>0</v>
      </c>
      <c r="H74" s="701">
        <f t="shared" si="9"/>
        <v>0</v>
      </c>
      <c r="I74" s="702">
        <f t="shared" si="9"/>
        <v>0</v>
      </c>
      <c r="J74" s="703">
        <f t="shared" si="9"/>
        <v>0</v>
      </c>
      <c r="K74" s="703">
        <f t="shared" si="9"/>
        <v>0</v>
      </c>
      <c r="L74" s="703">
        <f t="shared" si="9"/>
        <v>0</v>
      </c>
      <c r="M74" s="703">
        <f>M30+M54</f>
        <v>0</v>
      </c>
      <c r="N74" s="264">
        <f>SUM(C74:M74)</f>
        <v>0</v>
      </c>
    </row>
    <row r="75" spans="1:14" ht="18.95" customHeight="1" x14ac:dyDescent="0.25">
      <c r="A75" s="1300" t="s">
        <v>731</v>
      </c>
      <c r="B75" s="1301"/>
      <c r="C75" s="701">
        <f t="shared" si="10"/>
        <v>0</v>
      </c>
      <c r="D75" s="701">
        <f t="shared" si="9"/>
        <v>0</v>
      </c>
      <c r="E75" s="701">
        <f t="shared" si="9"/>
        <v>0</v>
      </c>
      <c r="F75" s="701">
        <f t="shared" si="9"/>
        <v>0</v>
      </c>
      <c r="G75" s="701">
        <f t="shared" si="9"/>
        <v>0</v>
      </c>
      <c r="H75" s="701">
        <f t="shared" si="9"/>
        <v>0</v>
      </c>
      <c r="I75" s="702">
        <f t="shared" si="9"/>
        <v>0</v>
      </c>
      <c r="J75" s="703">
        <f t="shared" si="9"/>
        <v>0</v>
      </c>
      <c r="K75" s="703">
        <f t="shared" si="9"/>
        <v>0</v>
      </c>
      <c r="L75" s="703">
        <f t="shared" si="9"/>
        <v>0</v>
      </c>
      <c r="M75" s="291" t="s">
        <v>618</v>
      </c>
      <c r="N75" s="264">
        <f>SUM(C75:L75)</f>
        <v>0</v>
      </c>
    </row>
    <row r="76" spans="1:14" ht="18.95" customHeight="1" x14ac:dyDescent="0.25">
      <c r="A76" s="1300" t="s">
        <v>732</v>
      </c>
      <c r="B76" s="1301"/>
      <c r="C76" s="701">
        <f t="shared" si="10"/>
        <v>0</v>
      </c>
      <c r="D76" s="701">
        <f t="shared" si="9"/>
        <v>0</v>
      </c>
      <c r="E76" s="701">
        <f t="shared" si="9"/>
        <v>0</v>
      </c>
      <c r="F76" s="701">
        <f t="shared" si="9"/>
        <v>0</v>
      </c>
      <c r="G76" s="701">
        <f t="shared" si="9"/>
        <v>0</v>
      </c>
      <c r="H76" s="701">
        <f t="shared" si="9"/>
        <v>0</v>
      </c>
      <c r="I76" s="702">
        <f t="shared" si="9"/>
        <v>0</v>
      </c>
      <c r="J76" s="703">
        <f t="shared" si="9"/>
        <v>0</v>
      </c>
      <c r="K76" s="703">
        <f t="shared" si="9"/>
        <v>0</v>
      </c>
      <c r="L76" s="703">
        <f t="shared" si="9"/>
        <v>0</v>
      </c>
      <c r="M76" s="291" t="s">
        <v>618</v>
      </c>
      <c r="N76" s="264">
        <f>SUM(C76:L76)</f>
        <v>0</v>
      </c>
    </row>
    <row r="77" spans="1:14" ht="18.95" customHeight="1" x14ac:dyDescent="0.25">
      <c r="A77" s="1300" t="s">
        <v>733</v>
      </c>
      <c r="B77" s="1301"/>
      <c r="C77" s="701">
        <f t="shared" si="10"/>
        <v>0</v>
      </c>
      <c r="D77" s="701">
        <f t="shared" si="9"/>
        <v>0</v>
      </c>
      <c r="E77" s="701">
        <f t="shared" si="9"/>
        <v>0</v>
      </c>
      <c r="F77" s="701">
        <f t="shared" si="9"/>
        <v>0</v>
      </c>
      <c r="G77" s="701">
        <f t="shared" si="9"/>
        <v>0</v>
      </c>
      <c r="H77" s="701">
        <f t="shared" si="9"/>
        <v>0</v>
      </c>
      <c r="I77" s="702">
        <f t="shared" si="9"/>
        <v>0</v>
      </c>
      <c r="J77" s="703">
        <f t="shared" si="9"/>
        <v>0</v>
      </c>
      <c r="K77" s="703">
        <f t="shared" si="9"/>
        <v>0</v>
      </c>
      <c r="L77" s="703">
        <f t="shared" si="9"/>
        <v>0</v>
      </c>
      <c r="M77" s="291" t="s">
        <v>618</v>
      </c>
      <c r="N77" s="264">
        <f>SUM(C77:L77)</f>
        <v>0</v>
      </c>
    </row>
    <row r="78" spans="1:14" ht="18.95" customHeight="1" x14ac:dyDescent="0.25">
      <c r="A78" s="1300" t="s">
        <v>734</v>
      </c>
      <c r="B78" s="1301"/>
      <c r="C78" s="701">
        <f t="shared" si="10"/>
        <v>0</v>
      </c>
      <c r="D78" s="701">
        <f t="shared" si="9"/>
        <v>0</v>
      </c>
      <c r="E78" s="701">
        <f t="shared" si="9"/>
        <v>0</v>
      </c>
      <c r="F78" s="701">
        <f t="shared" si="9"/>
        <v>0</v>
      </c>
      <c r="G78" s="701">
        <f t="shared" si="9"/>
        <v>0</v>
      </c>
      <c r="H78" s="701">
        <f t="shared" si="9"/>
        <v>0</v>
      </c>
      <c r="I78" s="702">
        <f t="shared" si="9"/>
        <v>0</v>
      </c>
      <c r="J78" s="703">
        <f t="shared" si="9"/>
        <v>0</v>
      </c>
      <c r="K78" s="703">
        <f t="shared" si="9"/>
        <v>0</v>
      </c>
      <c r="L78" s="703">
        <f t="shared" si="9"/>
        <v>0</v>
      </c>
      <c r="M78" s="291" t="s">
        <v>618</v>
      </c>
      <c r="N78" s="264">
        <f>SUM(C78:L78)</f>
        <v>0</v>
      </c>
    </row>
    <row r="79" spans="1:14" ht="18.95" customHeight="1" x14ac:dyDescent="0.25">
      <c r="A79" s="1300" t="s">
        <v>628</v>
      </c>
      <c r="B79" s="1301"/>
      <c r="C79" s="701">
        <f t="shared" si="10"/>
        <v>0</v>
      </c>
      <c r="D79" s="701">
        <f t="shared" si="9"/>
        <v>0</v>
      </c>
      <c r="E79" s="701">
        <f t="shared" si="9"/>
        <v>0</v>
      </c>
      <c r="F79" s="701">
        <f t="shared" si="9"/>
        <v>0</v>
      </c>
      <c r="G79" s="701">
        <f t="shared" si="9"/>
        <v>0</v>
      </c>
      <c r="H79" s="701">
        <f t="shared" si="9"/>
        <v>0</v>
      </c>
      <c r="I79" s="702">
        <f t="shared" si="9"/>
        <v>0</v>
      </c>
      <c r="J79" s="703">
        <f t="shared" si="9"/>
        <v>0</v>
      </c>
      <c r="K79" s="703">
        <f t="shared" si="9"/>
        <v>0</v>
      </c>
      <c r="L79" s="703">
        <f t="shared" si="9"/>
        <v>0</v>
      </c>
      <c r="M79" s="291" t="s">
        <v>618</v>
      </c>
      <c r="N79" s="264">
        <f>SUM(C79:L79)</f>
        <v>0</v>
      </c>
    </row>
    <row r="80" spans="1:14" ht="18.95" customHeight="1" x14ac:dyDescent="0.25">
      <c r="A80" s="1302" t="s">
        <v>629</v>
      </c>
      <c r="B80" s="1303"/>
      <c r="C80" s="699">
        <f t="shared" si="10"/>
        <v>0</v>
      </c>
      <c r="D80" s="699">
        <f t="shared" si="9"/>
        <v>0</v>
      </c>
      <c r="E80" s="699">
        <f t="shared" si="9"/>
        <v>0</v>
      </c>
      <c r="F80" s="699">
        <f t="shared" si="9"/>
        <v>0</v>
      </c>
      <c r="G80" s="699">
        <f t="shared" si="9"/>
        <v>0</v>
      </c>
      <c r="H80" s="699">
        <f t="shared" si="9"/>
        <v>0</v>
      </c>
      <c r="I80" s="704" t="e">
        <f t="shared" si="9"/>
        <v>#DIV/0!</v>
      </c>
      <c r="J80" s="705" t="e">
        <f t="shared" si="9"/>
        <v>#DIV/0!</v>
      </c>
      <c r="K80" s="705" t="e">
        <f t="shared" si="9"/>
        <v>#DIV/0!</v>
      </c>
      <c r="L80" s="705" t="e">
        <f t="shared" si="9"/>
        <v>#DIV/0!</v>
      </c>
      <c r="M80" s="705" t="e">
        <f>M36+M60</f>
        <v>#DIV/0!</v>
      </c>
      <c r="N80" s="265" t="e">
        <f>SUM(C80:M80)</f>
        <v>#DIV/0!</v>
      </c>
    </row>
    <row r="83" spans="1:9" ht="61.55" customHeight="1" x14ac:dyDescent="0.25">
      <c r="A83" s="1194" t="s">
        <v>674</v>
      </c>
      <c r="B83" s="1116"/>
      <c r="C83" s="1116"/>
      <c r="D83" s="1116"/>
      <c r="E83" s="1116"/>
      <c r="F83" s="1116"/>
      <c r="G83" s="1116"/>
      <c r="H83" s="1116"/>
      <c r="I83" s="115"/>
    </row>
    <row r="84" spans="1:9" x14ac:dyDescent="0.25">
      <c r="A84" s="1295"/>
      <c r="B84" s="1295"/>
      <c r="C84" s="1295"/>
      <c r="D84" s="1295"/>
      <c r="E84" s="1295"/>
      <c r="F84" s="1295"/>
      <c r="G84" s="1295"/>
      <c r="H84" s="1295"/>
      <c r="I84" s="1295"/>
    </row>
    <row r="85" spans="1:9" ht="26.2" customHeight="1" x14ac:dyDescent="0.25">
      <c r="A85" s="1132" t="s">
        <v>632</v>
      </c>
      <c r="B85" s="1133"/>
      <c r="C85" s="1166">
        <v>0</v>
      </c>
      <c r="D85" s="1166">
        <v>1</v>
      </c>
      <c r="E85" s="1166">
        <v>2</v>
      </c>
      <c r="F85" s="1166">
        <v>3</v>
      </c>
      <c r="G85" s="1166">
        <v>4</v>
      </c>
      <c r="H85" s="1166">
        <v>5</v>
      </c>
      <c r="I85" s="115"/>
    </row>
    <row r="86" spans="1:9" ht="28.5" customHeight="1" x14ac:dyDescent="0.25">
      <c r="A86" s="1160" t="s">
        <v>633</v>
      </c>
      <c r="B86" s="1161"/>
      <c r="C86" s="1167"/>
      <c r="D86" s="1167"/>
      <c r="E86" s="1167"/>
      <c r="F86" s="1167"/>
      <c r="G86" s="1167"/>
      <c r="H86" s="1167"/>
      <c r="I86" s="115"/>
    </row>
    <row r="87" spans="1:9" ht="25" customHeight="1" x14ac:dyDescent="0.25">
      <c r="A87" s="1132">
        <f>A88-1</f>
        <v>-5</v>
      </c>
      <c r="B87" s="1133"/>
      <c r="C87" s="237"/>
      <c r="D87" s="237"/>
      <c r="E87" s="237"/>
      <c r="F87" s="237"/>
      <c r="G87" s="237"/>
      <c r="H87" s="706">
        <f>H30+H29</f>
        <v>0</v>
      </c>
      <c r="I87" s="115"/>
    </row>
    <row r="88" spans="1:9" ht="25" customHeight="1" x14ac:dyDescent="0.25">
      <c r="A88" s="1132">
        <f>A89-1</f>
        <v>-4</v>
      </c>
      <c r="B88" s="1133"/>
      <c r="C88" s="237"/>
      <c r="D88" s="237"/>
      <c r="E88" s="237"/>
      <c r="F88" s="294"/>
      <c r="G88" s="706">
        <f>I30+I29</f>
        <v>0</v>
      </c>
      <c r="H88" s="273"/>
      <c r="I88" s="115"/>
    </row>
    <row r="89" spans="1:9" ht="25" customHeight="1" x14ac:dyDescent="0.25">
      <c r="A89" s="1132">
        <f>A90-1</f>
        <v>-3</v>
      </c>
      <c r="B89" s="1133"/>
      <c r="C89" s="237"/>
      <c r="D89" s="237"/>
      <c r="E89" s="237"/>
      <c r="F89" s="706">
        <f>J30+J29</f>
        <v>0</v>
      </c>
      <c r="G89" s="273"/>
      <c r="H89" s="295"/>
      <c r="I89" s="115"/>
    </row>
    <row r="90" spans="1:9" ht="25" customHeight="1" x14ac:dyDescent="0.25">
      <c r="A90" s="1132">
        <f>A91-1</f>
        <v>-2</v>
      </c>
      <c r="B90" s="1133"/>
      <c r="C90" s="237"/>
      <c r="D90" s="237"/>
      <c r="E90" s="706">
        <f>K30+K29</f>
        <v>0</v>
      </c>
      <c r="F90" s="273"/>
      <c r="G90" s="295"/>
      <c r="H90" s="295"/>
      <c r="I90" s="115"/>
    </row>
    <row r="91" spans="1:9" ht="25" customHeight="1" x14ac:dyDescent="0.25">
      <c r="A91" s="1132">
        <f>A92-1</f>
        <v>-1</v>
      </c>
      <c r="B91" s="1133"/>
      <c r="C91" s="237"/>
      <c r="D91" s="706">
        <f>L30+L29</f>
        <v>0</v>
      </c>
      <c r="E91" s="273"/>
      <c r="F91" s="295"/>
      <c r="G91" s="295"/>
      <c r="H91" s="295"/>
      <c r="I91" s="115"/>
    </row>
    <row r="92" spans="1:9" ht="25" customHeight="1" x14ac:dyDescent="0.25">
      <c r="A92" s="1132">
        <f>B2</f>
        <v>0</v>
      </c>
      <c r="B92" s="1133"/>
      <c r="C92" s="706">
        <f>M30</f>
        <v>0</v>
      </c>
      <c r="D92" s="273"/>
      <c r="E92" s="295"/>
      <c r="F92" s="295"/>
      <c r="G92" s="295"/>
      <c r="H92" s="295"/>
      <c r="I92" s="115"/>
    </row>
    <row r="93" spans="1:9" ht="18" customHeight="1" x14ac:dyDescent="0.25">
      <c r="A93" s="67"/>
      <c r="B93" s="67"/>
      <c r="C93" s="115"/>
      <c r="D93" s="115"/>
      <c r="E93" s="115"/>
      <c r="F93" s="115"/>
      <c r="G93" s="115"/>
      <c r="H93" s="115"/>
      <c r="I93" s="115"/>
    </row>
    <row r="94" spans="1:9" ht="56.95" customHeight="1" x14ac:dyDescent="0.25">
      <c r="A94" s="1294" t="s">
        <v>675</v>
      </c>
      <c r="B94" s="1294"/>
      <c r="C94" s="1294"/>
      <c r="D94" s="1294"/>
      <c r="E94" s="1294"/>
      <c r="F94" s="1294"/>
      <c r="G94" s="115"/>
      <c r="H94" s="115"/>
      <c r="I94" s="115"/>
    </row>
    <row r="95" spans="1:9" ht="36.799999999999997" customHeight="1" x14ac:dyDescent="0.25">
      <c r="A95" s="66" t="s">
        <v>633</v>
      </c>
      <c r="B95" s="57" t="s">
        <v>1519</v>
      </c>
      <c r="C95" s="1132" t="s">
        <v>635</v>
      </c>
      <c r="D95" s="1133"/>
      <c r="E95" s="1132" t="s">
        <v>636</v>
      </c>
      <c r="F95" s="1133"/>
      <c r="G95" s="116"/>
      <c r="H95" s="116"/>
      <c r="I95" s="116"/>
    </row>
    <row r="96" spans="1:9" ht="25" customHeight="1" x14ac:dyDescent="0.25">
      <c r="A96" s="54">
        <f>B2</f>
        <v>0</v>
      </c>
      <c r="B96" s="707" t="e">
        <f>(H87/G87)*((G87+G88)/(F87+F88))*((F87+F88+F89)/(E87+E88+E89))*((E87+E88+E89+E90)/(D87+D88+D89+D90))*((D87+D88+D89+D90+D91)/(C87+C88+C89+C90+C91))</f>
        <v>#DIV/0!</v>
      </c>
      <c r="C96" s="1201">
        <f>C92</f>
        <v>0</v>
      </c>
      <c r="D96" s="1202"/>
      <c r="E96" s="1201" t="e">
        <f>(B96-1)*C96</f>
        <v>#DIV/0!</v>
      </c>
      <c r="F96" s="1202"/>
      <c r="G96" s="115"/>
      <c r="H96" s="115"/>
      <c r="I96" s="115"/>
    </row>
    <row r="97" spans="1:9" ht="25" customHeight="1" x14ac:dyDescent="0.25">
      <c r="A97" s="54">
        <f>A96-1</f>
        <v>-1</v>
      </c>
      <c r="B97" s="707" t="e">
        <f>(H87/G87)*((G87+G88)/(F87+F88))*((F87+F88+F89)/(E87+E88+E89))*((E87+E88+E89+E90)/(D87+D88+D89+D90))</f>
        <v>#DIV/0!</v>
      </c>
      <c r="C97" s="1201">
        <f>D91</f>
        <v>0</v>
      </c>
      <c r="D97" s="1202"/>
      <c r="E97" s="1201" t="e">
        <f>(B97-1)*C97</f>
        <v>#DIV/0!</v>
      </c>
      <c r="F97" s="1202"/>
      <c r="G97" s="115"/>
      <c r="H97" s="115"/>
      <c r="I97" s="115"/>
    </row>
    <row r="98" spans="1:9" ht="25" customHeight="1" x14ac:dyDescent="0.25">
      <c r="A98" s="54">
        <f>A97-1</f>
        <v>-2</v>
      </c>
      <c r="B98" s="707" t="e">
        <f>(H87/G87)*((G87+G88)/(F87+F88))*((F87+F88+F89)/(E87+E88+E89))</f>
        <v>#DIV/0!</v>
      </c>
      <c r="C98" s="1201">
        <f>E90</f>
        <v>0</v>
      </c>
      <c r="D98" s="1202"/>
      <c r="E98" s="1201" t="e">
        <f>(B98-1)*C98</f>
        <v>#DIV/0!</v>
      </c>
      <c r="F98" s="1202"/>
      <c r="G98" s="115"/>
      <c r="H98" s="115"/>
      <c r="I98" s="115"/>
    </row>
    <row r="99" spans="1:9" ht="25" customHeight="1" x14ac:dyDescent="0.25">
      <c r="A99" s="54">
        <f>A98-1</f>
        <v>-3</v>
      </c>
      <c r="B99" s="707" t="e">
        <f>(H87/G87)*((G87+G88)/(F87+F88))</f>
        <v>#DIV/0!</v>
      </c>
      <c r="C99" s="1201">
        <f>F89</f>
        <v>0</v>
      </c>
      <c r="D99" s="1202"/>
      <c r="E99" s="1201" t="e">
        <f>(B99-1)*C99</f>
        <v>#DIV/0!</v>
      </c>
      <c r="F99" s="1202"/>
      <c r="G99" s="115"/>
      <c r="H99" s="115"/>
      <c r="I99" s="115"/>
    </row>
    <row r="100" spans="1:9" ht="25" customHeight="1" x14ac:dyDescent="0.25">
      <c r="A100" s="54">
        <f>A99-1</f>
        <v>-4</v>
      </c>
      <c r="B100" s="707" t="e">
        <f>H87/G87</f>
        <v>#DIV/0!</v>
      </c>
      <c r="C100" s="1201">
        <f>G88</f>
        <v>0</v>
      </c>
      <c r="D100" s="1202"/>
      <c r="E100" s="1201" t="e">
        <f>(B100-1)*C100</f>
        <v>#DIV/0!</v>
      </c>
      <c r="F100" s="1202"/>
      <c r="G100" s="115"/>
      <c r="H100" s="115"/>
      <c r="I100" s="115"/>
    </row>
    <row r="112" spans="1:9" ht="64.5" customHeight="1" x14ac:dyDescent="0.25">
      <c r="A112" s="1194" t="s">
        <v>1587</v>
      </c>
      <c r="B112" s="1116"/>
      <c r="C112" s="1116"/>
      <c r="D112" s="1116"/>
      <c r="E112" s="1116"/>
      <c r="F112" s="1116"/>
      <c r="G112" s="1116"/>
      <c r="H112" s="1116"/>
      <c r="I112" s="115"/>
    </row>
    <row r="113" spans="1:9" ht="25" customHeight="1" x14ac:dyDescent="0.25">
      <c r="A113" s="1295"/>
      <c r="B113" s="1295"/>
      <c r="C113" s="1295"/>
      <c r="D113" s="1295"/>
      <c r="E113" s="1295"/>
      <c r="F113" s="1295"/>
      <c r="G113" s="1295"/>
      <c r="H113" s="1295"/>
      <c r="I113" s="1295"/>
    </row>
    <row r="114" spans="1:9" ht="25" customHeight="1" x14ac:dyDescent="0.25">
      <c r="A114" s="1132" t="s">
        <v>632</v>
      </c>
      <c r="B114" s="1133"/>
      <c r="C114" s="1166">
        <v>0</v>
      </c>
      <c r="D114" s="1166">
        <v>1</v>
      </c>
      <c r="E114" s="1166">
        <v>2</v>
      </c>
      <c r="F114" s="1166">
        <v>3</v>
      </c>
      <c r="G114" s="1166">
        <v>4</v>
      </c>
      <c r="H114" s="1166">
        <v>5</v>
      </c>
      <c r="I114" s="115"/>
    </row>
    <row r="115" spans="1:9" ht="25" customHeight="1" x14ac:dyDescent="0.25">
      <c r="A115" s="1160" t="s">
        <v>633</v>
      </c>
      <c r="B115" s="1161"/>
      <c r="C115" s="1167"/>
      <c r="D115" s="1167"/>
      <c r="E115" s="1167"/>
      <c r="F115" s="1167"/>
      <c r="G115" s="1167"/>
      <c r="H115" s="1167"/>
      <c r="I115" s="115"/>
    </row>
    <row r="116" spans="1:9" ht="25" customHeight="1" x14ac:dyDescent="0.25">
      <c r="A116" s="1132">
        <f>A117-1</f>
        <v>-5</v>
      </c>
      <c r="B116" s="1133"/>
      <c r="C116" s="237"/>
      <c r="D116" s="237"/>
      <c r="E116" s="237"/>
      <c r="F116" s="237"/>
      <c r="G116" s="237"/>
      <c r="H116" s="706">
        <f>H54+H53</f>
        <v>0</v>
      </c>
      <c r="I116" s="115"/>
    </row>
    <row r="117" spans="1:9" ht="25" customHeight="1" x14ac:dyDescent="0.25">
      <c r="A117" s="1132">
        <f>A118-1</f>
        <v>-4</v>
      </c>
      <c r="B117" s="1133"/>
      <c r="C117" s="237"/>
      <c r="D117" s="237"/>
      <c r="E117" s="237"/>
      <c r="F117" s="294"/>
      <c r="G117" s="706">
        <f>I54+I53</f>
        <v>0</v>
      </c>
      <c r="H117" s="273"/>
      <c r="I117" s="115"/>
    </row>
    <row r="118" spans="1:9" ht="25" customHeight="1" x14ac:dyDescent="0.25">
      <c r="A118" s="1132">
        <f>A119-1</f>
        <v>-3</v>
      </c>
      <c r="B118" s="1133"/>
      <c r="C118" s="237"/>
      <c r="D118" s="237"/>
      <c r="E118" s="237"/>
      <c r="F118" s="706">
        <f>J54+J53</f>
        <v>0</v>
      </c>
      <c r="G118" s="273"/>
      <c r="H118" s="295"/>
      <c r="I118" s="115"/>
    </row>
    <row r="119" spans="1:9" ht="25" customHeight="1" x14ac:dyDescent="0.25">
      <c r="A119" s="1132">
        <f>A120-1</f>
        <v>-2</v>
      </c>
      <c r="B119" s="1133"/>
      <c r="C119" s="237"/>
      <c r="D119" s="237"/>
      <c r="E119" s="706">
        <f>K54+K53</f>
        <v>0</v>
      </c>
      <c r="F119" s="273"/>
      <c r="G119" s="295"/>
      <c r="H119" s="295"/>
      <c r="I119" s="115"/>
    </row>
    <row r="120" spans="1:9" ht="25" customHeight="1" x14ac:dyDescent="0.25">
      <c r="A120" s="1132">
        <f>A121-1</f>
        <v>-1</v>
      </c>
      <c r="B120" s="1133"/>
      <c r="C120" s="237"/>
      <c r="D120" s="706">
        <f>L54+L53</f>
        <v>0</v>
      </c>
      <c r="E120" s="273"/>
      <c r="F120" s="295"/>
      <c r="G120" s="295"/>
      <c r="H120" s="295"/>
      <c r="I120" s="115"/>
    </row>
    <row r="121" spans="1:9" ht="25" customHeight="1" x14ac:dyDescent="0.25">
      <c r="A121" s="1132">
        <f>B2</f>
        <v>0</v>
      </c>
      <c r="B121" s="1133"/>
      <c r="C121" s="706">
        <f>M54</f>
        <v>0</v>
      </c>
      <c r="D121" s="273"/>
      <c r="E121" s="295"/>
      <c r="F121" s="295"/>
      <c r="G121" s="295"/>
      <c r="H121" s="295"/>
      <c r="I121" s="115"/>
    </row>
    <row r="122" spans="1:9" ht="25" customHeight="1" x14ac:dyDescent="0.25">
      <c r="A122" s="67"/>
      <c r="B122" s="67"/>
      <c r="C122" s="115"/>
      <c r="D122" s="115"/>
      <c r="E122" s="115"/>
      <c r="F122" s="115"/>
      <c r="G122" s="115"/>
      <c r="H122" s="115"/>
      <c r="I122" s="115"/>
    </row>
    <row r="123" spans="1:9" ht="70.55" customHeight="1" x14ac:dyDescent="0.25">
      <c r="A123" s="1294" t="s">
        <v>1588</v>
      </c>
      <c r="B123" s="1294"/>
      <c r="C123" s="1294"/>
      <c r="D123" s="1294"/>
      <c r="E123" s="1294"/>
      <c r="F123" s="1294"/>
      <c r="G123" s="115"/>
      <c r="H123" s="115"/>
      <c r="I123" s="115"/>
    </row>
    <row r="124" spans="1:9" ht="25" customHeight="1" x14ac:dyDescent="0.25">
      <c r="A124" s="66" t="s">
        <v>633</v>
      </c>
      <c r="B124" s="57" t="s">
        <v>1519</v>
      </c>
      <c r="C124" s="1132" t="s">
        <v>635</v>
      </c>
      <c r="D124" s="1133"/>
      <c r="E124" s="1132" t="s">
        <v>636</v>
      </c>
      <c r="F124" s="1133"/>
      <c r="G124" s="116"/>
      <c r="H124" s="116"/>
      <c r="I124" s="116"/>
    </row>
    <row r="125" spans="1:9" ht="25" customHeight="1" x14ac:dyDescent="0.25">
      <c r="A125" s="54">
        <f>B2</f>
        <v>0</v>
      </c>
      <c r="B125" s="707" t="e">
        <f>(H116/G116)*((G116+G117)/(F116+F117))*((F116+F117+F118)/(E116+E117+E118))*((E116+E117+E118+E119)/(D116+D117+D118+D119))*((D116+D117+D118+D119+D120)/(C116+C117+C118+C119+C120))</f>
        <v>#DIV/0!</v>
      </c>
      <c r="C125" s="1201">
        <f>C121</f>
        <v>0</v>
      </c>
      <c r="D125" s="1202"/>
      <c r="E125" s="1201" t="e">
        <f>(B125-1)*C125</f>
        <v>#DIV/0!</v>
      </c>
      <c r="F125" s="1202"/>
      <c r="G125" s="115"/>
      <c r="H125" s="115"/>
      <c r="I125" s="115"/>
    </row>
    <row r="126" spans="1:9" ht="25" customHeight="1" x14ac:dyDescent="0.25">
      <c r="A126" s="54">
        <f>A125-1</f>
        <v>-1</v>
      </c>
      <c r="B126" s="707" t="e">
        <f>(H116/G116)*((G116+G117)/(F116+F117))*((F116+F117+F118)/(E116+E117+E118))*((E116+E117+E118+E119)/(D116+D117+D118+D119))</f>
        <v>#DIV/0!</v>
      </c>
      <c r="C126" s="1201">
        <f>D120</f>
        <v>0</v>
      </c>
      <c r="D126" s="1202"/>
      <c r="E126" s="1201" t="e">
        <f>(B126-1)*C126</f>
        <v>#DIV/0!</v>
      </c>
      <c r="F126" s="1202"/>
      <c r="G126" s="115"/>
      <c r="H126" s="115"/>
      <c r="I126" s="115"/>
    </row>
    <row r="127" spans="1:9" ht="25" customHeight="1" x14ac:dyDescent="0.25">
      <c r="A127" s="54">
        <f>A126-1</f>
        <v>-2</v>
      </c>
      <c r="B127" s="707" t="e">
        <f>(H116/G116)*((G116+G117)/(F116+F117))*((F116+F117+F118)/(E116+E117+E118))</f>
        <v>#DIV/0!</v>
      </c>
      <c r="C127" s="1201">
        <f>E119</f>
        <v>0</v>
      </c>
      <c r="D127" s="1202"/>
      <c r="E127" s="1201" t="e">
        <f>(B127-1)*C127</f>
        <v>#DIV/0!</v>
      </c>
      <c r="F127" s="1202"/>
      <c r="G127" s="115"/>
      <c r="H127" s="115"/>
      <c r="I127" s="115"/>
    </row>
    <row r="128" spans="1:9" ht="25" customHeight="1" x14ac:dyDescent="0.25">
      <c r="A128" s="54">
        <f>A127-1</f>
        <v>-3</v>
      </c>
      <c r="B128" s="707" t="e">
        <f>(H116/G116)*((G116+G117)/(F116+F117))</f>
        <v>#DIV/0!</v>
      </c>
      <c r="C128" s="1201">
        <f>F118</f>
        <v>0</v>
      </c>
      <c r="D128" s="1202"/>
      <c r="E128" s="1201" t="e">
        <f>(B128-1)*C128</f>
        <v>#DIV/0!</v>
      </c>
      <c r="F128" s="1202"/>
      <c r="G128" s="115"/>
      <c r="H128" s="115"/>
      <c r="I128" s="115"/>
    </row>
    <row r="129" spans="1:14" ht="25" customHeight="1" x14ac:dyDescent="0.25">
      <c r="A129" s="54">
        <f>A128-1</f>
        <v>-4</v>
      </c>
      <c r="B129" s="707" t="e">
        <f>H116/G116</f>
        <v>#DIV/0!</v>
      </c>
      <c r="C129" s="1201">
        <f>G117</f>
        <v>0</v>
      </c>
      <c r="D129" s="1202"/>
      <c r="E129" s="1201" t="e">
        <f>(B129-1)*C129</f>
        <v>#DIV/0!</v>
      </c>
      <c r="F129" s="1202"/>
      <c r="G129" s="115"/>
      <c r="H129" s="115"/>
      <c r="I129" s="115"/>
    </row>
    <row r="141" spans="1:14" x14ac:dyDescent="0.25">
      <c r="A141" s="1162" t="s">
        <v>323</v>
      </c>
      <c r="B141" s="1162"/>
      <c r="C141" s="1162"/>
      <c r="D141" s="1162"/>
      <c r="E141" s="1162"/>
      <c r="F141" s="1162"/>
      <c r="G141" s="1162"/>
      <c r="H141" s="1162"/>
      <c r="I141" s="1162"/>
      <c r="J141" s="1162"/>
      <c r="K141" s="1162"/>
      <c r="L141" s="1162"/>
      <c r="M141" s="1162"/>
      <c r="N141" s="1162"/>
    </row>
    <row r="142" spans="1:14" x14ac:dyDescent="0.25">
      <c r="A142" s="1200" t="s">
        <v>673</v>
      </c>
      <c r="B142" s="1200"/>
      <c r="C142" s="1200"/>
      <c r="D142" s="1200"/>
      <c r="E142" s="1200"/>
      <c r="F142" s="1200"/>
      <c r="G142" s="1200"/>
      <c r="H142" s="1200"/>
      <c r="I142" s="1200"/>
      <c r="J142" s="1200"/>
      <c r="K142" s="1200"/>
      <c r="L142" s="1200"/>
      <c r="M142" s="1200"/>
      <c r="N142" s="1200"/>
    </row>
    <row r="143" spans="1:14" ht="24.05" customHeight="1" x14ac:dyDescent="0.25">
      <c r="A143" s="1292" t="s">
        <v>908</v>
      </c>
      <c r="B143" s="1293"/>
      <c r="C143" s="74" t="s">
        <v>894</v>
      </c>
      <c r="D143" s="202">
        <f t="shared" ref="D143:K143" si="11">E143-1</f>
        <v>-9</v>
      </c>
      <c r="E143" s="202">
        <f t="shared" si="11"/>
        <v>-8</v>
      </c>
      <c r="F143" s="202">
        <f t="shared" si="11"/>
        <v>-7</v>
      </c>
      <c r="G143" s="202">
        <f t="shared" si="11"/>
        <v>-6</v>
      </c>
      <c r="H143" s="202">
        <f t="shared" si="11"/>
        <v>-5</v>
      </c>
      <c r="I143" s="202">
        <f t="shared" si="11"/>
        <v>-4</v>
      </c>
      <c r="J143" s="202">
        <f t="shared" si="11"/>
        <v>-3</v>
      </c>
      <c r="K143" s="202">
        <f t="shared" si="11"/>
        <v>-2</v>
      </c>
      <c r="L143" s="202">
        <f>M143-1</f>
        <v>-1</v>
      </c>
      <c r="M143" s="202">
        <f>B2</f>
        <v>0</v>
      </c>
      <c r="N143" s="202" t="s">
        <v>736</v>
      </c>
    </row>
    <row r="144" spans="1:14" ht="18" customHeight="1" x14ac:dyDescent="0.25">
      <c r="A144" s="1136" t="s">
        <v>737</v>
      </c>
      <c r="B144" s="1137"/>
      <c r="C144" s="310">
        <f t="shared" ref="C144:L144" si="12">C145+C146+C147</f>
        <v>0</v>
      </c>
      <c r="D144" s="310">
        <f t="shared" si="12"/>
        <v>0</v>
      </c>
      <c r="E144" s="310">
        <f t="shared" si="12"/>
        <v>0</v>
      </c>
      <c r="F144" s="310">
        <f t="shared" si="12"/>
        <v>0</v>
      </c>
      <c r="G144" s="310">
        <f t="shared" si="12"/>
        <v>0</v>
      </c>
      <c r="H144" s="310">
        <f t="shared" si="12"/>
        <v>0</v>
      </c>
      <c r="I144" s="310">
        <f t="shared" si="12"/>
        <v>0</v>
      </c>
      <c r="J144" s="310">
        <f t="shared" si="12"/>
        <v>0</v>
      </c>
      <c r="K144" s="310">
        <f t="shared" si="12"/>
        <v>0</v>
      </c>
      <c r="L144" s="310">
        <f t="shared" si="12"/>
        <v>0</v>
      </c>
      <c r="M144" s="238" t="s">
        <v>411</v>
      </c>
      <c r="N144" s="310">
        <f>SUM(C144:L144)</f>
        <v>0</v>
      </c>
    </row>
    <row r="145" spans="1:14" ht="18" customHeight="1" x14ac:dyDescent="0.25">
      <c r="A145" s="1233" t="s">
        <v>1321</v>
      </c>
      <c r="B145" s="1234"/>
      <c r="C145" s="302"/>
      <c r="D145" s="302"/>
      <c r="E145" s="302"/>
      <c r="F145" s="302"/>
      <c r="G145" s="302"/>
      <c r="H145" s="302"/>
      <c r="I145" s="302"/>
      <c r="J145" s="302"/>
      <c r="K145" s="302"/>
      <c r="L145" s="302"/>
      <c r="M145" s="272" t="s">
        <v>411</v>
      </c>
      <c r="N145" s="311">
        <f>SUM(C145:L145)</f>
        <v>0</v>
      </c>
    </row>
    <row r="146" spans="1:14" ht="18" customHeight="1" x14ac:dyDescent="0.25">
      <c r="A146" s="1233" t="s">
        <v>1326</v>
      </c>
      <c r="B146" s="1234"/>
      <c r="C146" s="302"/>
      <c r="D146" s="302"/>
      <c r="E146" s="302"/>
      <c r="F146" s="302"/>
      <c r="G146" s="302"/>
      <c r="H146" s="302"/>
      <c r="I146" s="302"/>
      <c r="J146" s="302"/>
      <c r="K146" s="302"/>
      <c r="L146" s="302"/>
      <c r="M146" s="272" t="s">
        <v>411</v>
      </c>
      <c r="N146" s="311">
        <f>SUM(C146:L146)</f>
        <v>0</v>
      </c>
    </row>
    <row r="147" spans="1:14" ht="18" customHeight="1" x14ac:dyDescent="0.25">
      <c r="A147" s="1233" t="s">
        <v>738</v>
      </c>
      <c r="B147" s="1234"/>
      <c r="C147" s="307"/>
      <c r="D147" s="307"/>
      <c r="E147" s="307"/>
      <c r="F147" s="307"/>
      <c r="G147" s="307"/>
      <c r="H147" s="307"/>
      <c r="I147" s="307"/>
      <c r="J147" s="307"/>
      <c r="K147" s="307"/>
      <c r="L147" s="307"/>
      <c r="M147" s="272" t="s">
        <v>411</v>
      </c>
      <c r="N147" s="312">
        <f>SUM(C147:L147)</f>
        <v>0</v>
      </c>
    </row>
    <row r="148" spans="1:14" ht="18" customHeight="1" x14ac:dyDescent="0.25">
      <c r="A148" s="1136" t="s">
        <v>703</v>
      </c>
      <c r="B148" s="1137"/>
      <c r="C148" s="431"/>
      <c r="D148" s="431"/>
      <c r="E148" s="431"/>
      <c r="F148" s="431"/>
      <c r="G148" s="431"/>
      <c r="H148" s="301"/>
      <c r="I148" s="241"/>
      <c r="J148" s="431"/>
      <c r="K148" s="431"/>
      <c r="L148" s="301"/>
      <c r="M148" s="238"/>
      <c r="N148" s="311">
        <f t="shared" ref="N148:N153" si="13">SUM(C148:M148)</f>
        <v>0</v>
      </c>
    </row>
    <row r="149" spans="1:14" ht="18" customHeight="1" x14ac:dyDescent="0.25">
      <c r="A149" s="1134" t="s">
        <v>1328</v>
      </c>
      <c r="B149" s="1135"/>
      <c r="C149" s="295"/>
      <c r="D149" s="273"/>
      <c r="E149" s="273"/>
      <c r="F149" s="302"/>
      <c r="G149" s="272"/>
      <c r="H149" s="272"/>
      <c r="I149" s="295"/>
      <c r="J149" s="302"/>
      <c r="K149" s="272"/>
      <c r="L149" s="272"/>
      <c r="M149" s="272"/>
      <c r="N149" s="311">
        <f t="shared" si="13"/>
        <v>0</v>
      </c>
    </row>
    <row r="150" spans="1:14" ht="18" customHeight="1" x14ac:dyDescent="0.25">
      <c r="A150" s="1134" t="s">
        <v>739</v>
      </c>
      <c r="B150" s="1135"/>
      <c r="C150" s="311">
        <f>C151+C152+C153</f>
        <v>0</v>
      </c>
      <c r="D150" s="311" t="e">
        <f t="shared" ref="D150:M150" si="14">D151+D152+D153</f>
        <v>#DIV/0!</v>
      </c>
      <c r="E150" s="311" t="e">
        <f t="shared" si="14"/>
        <v>#DIV/0!</v>
      </c>
      <c r="F150" s="311" t="e">
        <f t="shared" si="14"/>
        <v>#DIV/0!</v>
      </c>
      <c r="G150" s="311" t="e">
        <f t="shared" si="14"/>
        <v>#DIV/0!</v>
      </c>
      <c r="H150" s="311" t="e">
        <f t="shared" si="14"/>
        <v>#DIV/0!</v>
      </c>
      <c r="I150" s="311" t="e">
        <f t="shared" si="14"/>
        <v>#DIV/0!</v>
      </c>
      <c r="J150" s="311" t="e">
        <f t="shared" si="14"/>
        <v>#DIV/0!</v>
      </c>
      <c r="K150" s="311" t="e">
        <f t="shared" si="14"/>
        <v>#DIV/0!</v>
      </c>
      <c r="L150" s="311" t="e">
        <f t="shared" si="14"/>
        <v>#DIV/0!</v>
      </c>
      <c r="M150" s="311" t="e">
        <f t="shared" si="14"/>
        <v>#DIV/0!</v>
      </c>
      <c r="N150" s="311" t="e">
        <f t="shared" si="13"/>
        <v>#DIV/0!</v>
      </c>
    </row>
    <row r="151" spans="1:14" ht="18" customHeight="1" x14ac:dyDescent="0.25">
      <c r="A151" s="1233" t="s">
        <v>1321</v>
      </c>
      <c r="B151" s="1234"/>
      <c r="C151" s="302"/>
      <c r="D151" s="302"/>
      <c r="E151" s="302"/>
      <c r="F151" s="302"/>
      <c r="G151" s="302"/>
      <c r="H151" s="302"/>
      <c r="I151" s="302"/>
      <c r="J151" s="302"/>
      <c r="K151" s="302"/>
      <c r="L151" s="302"/>
      <c r="M151" s="302"/>
      <c r="N151" s="311">
        <f t="shared" si="13"/>
        <v>0</v>
      </c>
    </row>
    <row r="152" spans="1:14" ht="18" customHeight="1" x14ac:dyDescent="0.25">
      <c r="A152" s="1233" t="s">
        <v>1326</v>
      </c>
      <c r="B152" s="1234"/>
      <c r="C152" s="302"/>
      <c r="D152" s="302"/>
      <c r="E152" s="302"/>
      <c r="F152" s="302"/>
      <c r="G152" s="302"/>
      <c r="H152" s="302"/>
      <c r="I152" s="302"/>
      <c r="J152" s="302"/>
      <c r="K152" s="302"/>
      <c r="L152" s="302"/>
      <c r="M152" s="302"/>
      <c r="N152" s="311">
        <f t="shared" si="13"/>
        <v>0</v>
      </c>
    </row>
    <row r="153" spans="1:14" ht="18" customHeight="1" x14ac:dyDescent="0.25">
      <c r="A153" s="1233" t="s">
        <v>738</v>
      </c>
      <c r="B153" s="1234"/>
      <c r="C153" s="307"/>
      <c r="D153" s="718" t="e">
        <f>I283</f>
        <v>#DIV/0!</v>
      </c>
      <c r="E153" s="718" t="e">
        <f>I282</f>
        <v>#DIV/0!</v>
      </c>
      <c r="F153" s="718" t="e">
        <f>I281</f>
        <v>#DIV/0!</v>
      </c>
      <c r="G153" s="718" t="e">
        <f>I280</f>
        <v>#DIV/0!</v>
      </c>
      <c r="H153" s="718" t="e">
        <f>I279</f>
        <v>#DIV/0!</v>
      </c>
      <c r="I153" s="718" t="e">
        <f>I278</f>
        <v>#DIV/0!</v>
      </c>
      <c r="J153" s="718" t="e">
        <f>I277</f>
        <v>#DIV/0!</v>
      </c>
      <c r="K153" s="718" t="e">
        <f>I276</f>
        <v>#DIV/0!</v>
      </c>
      <c r="L153" s="718" t="e">
        <f>I275</f>
        <v>#DIV/0!</v>
      </c>
      <c r="M153" s="718" t="e">
        <f>I274</f>
        <v>#DIV/0!</v>
      </c>
      <c r="N153" s="311" t="e">
        <f t="shared" si="13"/>
        <v>#DIV/0!</v>
      </c>
    </row>
    <row r="154" spans="1:14" ht="18" customHeight="1" x14ac:dyDescent="0.25">
      <c r="A154" s="1292" t="s">
        <v>740</v>
      </c>
      <c r="B154" s="1281"/>
      <c r="C154" s="269">
        <f>C148-C149+C150</f>
        <v>0</v>
      </c>
      <c r="D154" s="269" t="e">
        <f t="shared" ref="D154:N154" si="15">D148-D149+D150</f>
        <v>#DIV/0!</v>
      </c>
      <c r="E154" s="269" t="e">
        <f t="shared" si="15"/>
        <v>#DIV/0!</v>
      </c>
      <c r="F154" s="269" t="e">
        <f t="shared" si="15"/>
        <v>#DIV/0!</v>
      </c>
      <c r="G154" s="269" t="e">
        <f t="shared" si="15"/>
        <v>#DIV/0!</v>
      </c>
      <c r="H154" s="269" t="e">
        <f t="shared" si="15"/>
        <v>#DIV/0!</v>
      </c>
      <c r="I154" s="269" t="e">
        <f t="shared" si="15"/>
        <v>#DIV/0!</v>
      </c>
      <c r="J154" s="269" t="e">
        <f t="shared" si="15"/>
        <v>#DIV/0!</v>
      </c>
      <c r="K154" s="269" t="e">
        <f t="shared" si="15"/>
        <v>#DIV/0!</v>
      </c>
      <c r="L154" s="269" t="e">
        <f t="shared" si="15"/>
        <v>#DIV/0!</v>
      </c>
      <c r="M154" s="269" t="e">
        <f t="shared" si="15"/>
        <v>#DIV/0!</v>
      </c>
      <c r="N154" s="269" t="e">
        <f t="shared" si="15"/>
        <v>#DIV/0!</v>
      </c>
    </row>
    <row r="155" spans="1:14" ht="18" customHeight="1" x14ac:dyDescent="0.25">
      <c r="A155" s="1136" t="s">
        <v>1040</v>
      </c>
      <c r="B155" s="1137"/>
      <c r="C155" s="483"/>
      <c r="D155" s="302"/>
      <c r="E155" s="272"/>
      <c r="F155" s="272"/>
      <c r="G155" s="272"/>
      <c r="H155" s="272"/>
      <c r="I155" s="272"/>
      <c r="J155" s="272"/>
      <c r="K155" s="272"/>
      <c r="L155" s="272"/>
      <c r="M155" s="272" t="s">
        <v>411</v>
      </c>
      <c r="N155" s="251"/>
    </row>
    <row r="156" spans="1:14" ht="18" customHeight="1" x14ac:dyDescent="0.25">
      <c r="A156" s="1142" t="s">
        <v>1041</v>
      </c>
      <c r="B156" s="1143"/>
      <c r="C156" s="484"/>
      <c r="D156" s="307"/>
      <c r="E156" s="274"/>
      <c r="F156" s="274"/>
      <c r="G156" s="274"/>
      <c r="H156" s="274"/>
      <c r="I156" s="274"/>
      <c r="J156" s="274"/>
      <c r="K156" s="274"/>
      <c r="L156" s="274"/>
      <c r="M156" s="274" t="s">
        <v>411</v>
      </c>
      <c r="N156" s="250"/>
    </row>
    <row r="157" spans="1:14" ht="18" customHeight="1" x14ac:dyDescent="0.25">
      <c r="A157" s="1292" t="s">
        <v>1016</v>
      </c>
      <c r="B157" s="1281"/>
      <c r="C157" s="484"/>
      <c r="D157" s="267" t="e">
        <f>D154+D155-D156</f>
        <v>#DIV/0!</v>
      </c>
      <c r="E157" s="267" t="e">
        <f t="shared" ref="E157:L157" si="16">E154+E155-E156</f>
        <v>#DIV/0!</v>
      </c>
      <c r="F157" s="267" t="e">
        <f t="shared" si="16"/>
        <v>#DIV/0!</v>
      </c>
      <c r="G157" s="267" t="e">
        <f t="shared" si="16"/>
        <v>#DIV/0!</v>
      </c>
      <c r="H157" s="267" t="e">
        <f t="shared" si="16"/>
        <v>#DIV/0!</v>
      </c>
      <c r="I157" s="267" t="e">
        <f t="shared" si="16"/>
        <v>#DIV/0!</v>
      </c>
      <c r="J157" s="267" t="e">
        <f t="shared" si="16"/>
        <v>#DIV/0!</v>
      </c>
      <c r="K157" s="267" t="e">
        <f t="shared" si="16"/>
        <v>#DIV/0!</v>
      </c>
      <c r="L157" s="267" t="e">
        <f t="shared" si="16"/>
        <v>#DIV/0!</v>
      </c>
      <c r="M157" s="267" t="e">
        <f>M154</f>
        <v>#DIV/0!</v>
      </c>
      <c r="N157" s="250"/>
    </row>
    <row r="158" spans="1:14" ht="18" customHeight="1" x14ac:dyDescent="0.25">
      <c r="A158" s="1138" t="s">
        <v>678</v>
      </c>
      <c r="B158" s="1139"/>
      <c r="C158" s="145"/>
      <c r="D158" s="337" t="e">
        <f>D157/D27</f>
        <v>#DIV/0!</v>
      </c>
      <c r="E158" s="337" t="e">
        <f t="shared" ref="E158:M158" si="17">E157/E27</f>
        <v>#DIV/0!</v>
      </c>
      <c r="F158" s="337" t="e">
        <f t="shared" si="17"/>
        <v>#DIV/0!</v>
      </c>
      <c r="G158" s="337" t="e">
        <f t="shared" si="17"/>
        <v>#DIV/0!</v>
      </c>
      <c r="H158" s="337" t="e">
        <f t="shared" si="17"/>
        <v>#DIV/0!</v>
      </c>
      <c r="I158" s="337" t="e">
        <f t="shared" si="17"/>
        <v>#DIV/0!</v>
      </c>
      <c r="J158" s="337" t="e">
        <f t="shared" si="17"/>
        <v>#DIV/0!</v>
      </c>
      <c r="K158" s="337" t="e">
        <f t="shared" si="17"/>
        <v>#DIV/0!</v>
      </c>
      <c r="L158" s="337" t="e">
        <f t="shared" si="17"/>
        <v>#DIV/0!</v>
      </c>
      <c r="M158" s="337" t="e">
        <f t="shared" si="17"/>
        <v>#DIV/0!</v>
      </c>
      <c r="N158" s="62"/>
    </row>
    <row r="159" spans="1:14" s="221" customFormat="1" ht="20.149999999999999" customHeight="1" x14ac:dyDescent="0.25">
      <c r="A159" s="338"/>
      <c r="B159" s="338"/>
      <c r="C159" s="128"/>
      <c r="D159" s="339"/>
      <c r="E159" s="339"/>
      <c r="F159" s="339"/>
      <c r="G159" s="339"/>
      <c r="H159" s="339"/>
      <c r="I159" s="339"/>
      <c r="J159" s="339"/>
      <c r="K159" s="339"/>
      <c r="L159" s="339"/>
      <c r="M159" s="339"/>
      <c r="N159" s="128"/>
    </row>
    <row r="160" spans="1:14" x14ac:dyDescent="0.25">
      <c r="A160" s="73"/>
      <c r="B160" s="73"/>
      <c r="C160" s="67"/>
      <c r="D160" s="67"/>
      <c r="E160" s="67"/>
      <c r="F160" s="67"/>
      <c r="G160" s="67"/>
      <c r="H160" s="67"/>
      <c r="I160" s="67"/>
      <c r="J160" s="67"/>
      <c r="K160" s="67"/>
      <c r="L160" s="67"/>
      <c r="M160" s="67"/>
      <c r="N160" s="67"/>
    </row>
    <row r="161" spans="1:14" x14ac:dyDescent="0.25">
      <c r="A161" s="1200" t="s">
        <v>1589</v>
      </c>
      <c r="B161" s="1200"/>
      <c r="C161" s="1200"/>
      <c r="D161" s="1200"/>
      <c r="E161" s="1200"/>
      <c r="F161" s="1200"/>
      <c r="G161" s="1200"/>
      <c r="H161" s="1200"/>
      <c r="I161" s="1200"/>
      <c r="J161" s="1200"/>
      <c r="K161" s="1200"/>
      <c r="L161" s="1200"/>
      <c r="M161" s="1200"/>
      <c r="N161" s="1200"/>
    </row>
    <row r="162" spans="1:14" ht="20.149999999999999" customHeight="1" x14ac:dyDescent="0.25">
      <c r="A162" s="1292" t="s">
        <v>908</v>
      </c>
      <c r="B162" s="1293"/>
      <c r="C162" s="74" t="s">
        <v>894</v>
      </c>
      <c r="D162" s="202">
        <f t="shared" ref="D162:K162" si="18">E162-1</f>
        <v>-9</v>
      </c>
      <c r="E162" s="202">
        <f t="shared" si="18"/>
        <v>-8</v>
      </c>
      <c r="F162" s="202">
        <f t="shared" si="18"/>
        <v>-7</v>
      </c>
      <c r="G162" s="202">
        <f t="shared" si="18"/>
        <v>-6</v>
      </c>
      <c r="H162" s="202">
        <f t="shared" si="18"/>
        <v>-5</v>
      </c>
      <c r="I162" s="202">
        <f t="shared" si="18"/>
        <v>-4</v>
      </c>
      <c r="J162" s="202">
        <f t="shared" si="18"/>
        <v>-3</v>
      </c>
      <c r="K162" s="202">
        <f t="shared" si="18"/>
        <v>-2</v>
      </c>
      <c r="L162" s="202">
        <f>M162-1</f>
        <v>-1</v>
      </c>
      <c r="M162" s="202">
        <f>B2</f>
        <v>0</v>
      </c>
      <c r="N162" s="202" t="s">
        <v>736</v>
      </c>
    </row>
    <row r="163" spans="1:14" ht="18" customHeight="1" x14ac:dyDescent="0.25">
      <c r="A163" s="1136" t="s">
        <v>737</v>
      </c>
      <c r="B163" s="1137"/>
      <c r="C163" s="310">
        <f t="shared" ref="C163:L163" si="19">C164+C165+C166</f>
        <v>0</v>
      </c>
      <c r="D163" s="310">
        <f t="shared" si="19"/>
        <v>0</v>
      </c>
      <c r="E163" s="310">
        <f t="shared" si="19"/>
        <v>0</v>
      </c>
      <c r="F163" s="310">
        <f t="shared" si="19"/>
        <v>0</v>
      </c>
      <c r="G163" s="310">
        <f t="shared" si="19"/>
        <v>0</v>
      </c>
      <c r="H163" s="310">
        <f t="shared" si="19"/>
        <v>0</v>
      </c>
      <c r="I163" s="310">
        <f t="shared" si="19"/>
        <v>0</v>
      </c>
      <c r="J163" s="310">
        <f t="shared" si="19"/>
        <v>0</v>
      </c>
      <c r="K163" s="310">
        <f t="shared" si="19"/>
        <v>0</v>
      </c>
      <c r="L163" s="310">
        <f t="shared" si="19"/>
        <v>0</v>
      </c>
      <c r="M163" s="238" t="s">
        <v>411</v>
      </c>
      <c r="N163" s="310">
        <f>SUM(C163:L163)</f>
        <v>0</v>
      </c>
    </row>
    <row r="164" spans="1:14" ht="18" customHeight="1" x14ac:dyDescent="0.25">
      <c r="A164" s="1233" t="s">
        <v>1321</v>
      </c>
      <c r="B164" s="1234"/>
      <c r="C164" s="302"/>
      <c r="D164" s="302"/>
      <c r="E164" s="302"/>
      <c r="F164" s="302"/>
      <c r="G164" s="302"/>
      <c r="H164" s="302"/>
      <c r="I164" s="302"/>
      <c r="J164" s="302"/>
      <c r="K164" s="302"/>
      <c r="L164" s="302"/>
      <c r="M164" s="272" t="s">
        <v>411</v>
      </c>
      <c r="N164" s="311">
        <f>SUM(C164:L164)</f>
        <v>0</v>
      </c>
    </row>
    <row r="165" spans="1:14" ht="18" customHeight="1" x14ac:dyDescent="0.25">
      <c r="A165" s="1233" t="s">
        <v>1326</v>
      </c>
      <c r="B165" s="1234"/>
      <c r="C165" s="302"/>
      <c r="D165" s="302"/>
      <c r="E165" s="302"/>
      <c r="F165" s="302"/>
      <c r="G165" s="302"/>
      <c r="H165" s="302"/>
      <c r="I165" s="302"/>
      <c r="J165" s="302"/>
      <c r="K165" s="302"/>
      <c r="L165" s="302"/>
      <c r="M165" s="272" t="s">
        <v>411</v>
      </c>
      <c r="N165" s="311">
        <f>SUM(C165:L165)</f>
        <v>0</v>
      </c>
    </row>
    <row r="166" spans="1:14" ht="18" customHeight="1" x14ac:dyDescent="0.25">
      <c r="A166" s="1233" t="s">
        <v>738</v>
      </c>
      <c r="B166" s="1234"/>
      <c r="C166" s="307"/>
      <c r="D166" s="307"/>
      <c r="E166" s="307"/>
      <c r="F166" s="307"/>
      <c r="G166" s="307"/>
      <c r="H166" s="307"/>
      <c r="I166" s="307"/>
      <c r="J166" s="307"/>
      <c r="K166" s="307"/>
      <c r="L166" s="307"/>
      <c r="M166" s="272" t="s">
        <v>411</v>
      </c>
      <c r="N166" s="312">
        <f>SUM(C166:L166)</f>
        <v>0</v>
      </c>
    </row>
    <row r="167" spans="1:14" ht="18" customHeight="1" x14ac:dyDescent="0.25">
      <c r="A167" s="1136" t="s">
        <v>703</v>
      </c>
      <c r="B167" s="1137"/>
      <c r="C167" s="431"/>
      <c r="D167" s="431"/>
      <c r="E167" s="431"/>
      <c r="F167" s="431"/>
      <c r="G167" s="431"/>
      <c r="H167" s="301"/>
      <c r="I167" s="241"/>
      <c r="J167" s="431"/>
      <c r="K167" s="431"/>
      <c r="L167" s="301"/>
      <c r="M167" s="238"/>
      <c r="N167" s="311">
        <f t="shared" ref="N167:N172" si="20">SUM(C167:M167)</f>
        <v>0</v>
      </c>
    </row>
    <row r="168" spans="1:14" ht="18" customHeight="1" x14ac:dyDescent="0.25">
      <c r="A168" s="1134" t="s">
        <v>1328</v>
      </c>
      <c r="B168" s="1135"/>
      <c r="C168" s="295"/>
      <c r="D168" s="273"/>
      <c r="E168" s="273"/>
      <c r="F168" s="302"/>
      <c r="G168" s="272"/>
      <c r="H168" s="272"/>
      <c r="I168" s="295"/>
      <c r="J168" s="302"/>
      <c r="K168" s="272"/>
      <c r="L168" s="272"/>
      <c r="M168" s="272"/>
      <c r="N168" s="311">
        <f t="shared" si="20"/>
        <v>0</v>
      </c>
    </row>
    <row r="169" spans="1:14" ht="18" customHeight="1" x14ac:dyDescent="0.25">
      <c r="A169" s="1134" t="s">
        <v>739</v>
      </c>
      <c r="B169" s="1135"/>
      <c r="C169" s="311">
        <f t="shared" ref="C169:M169" si="21">C170+C171+C172</f>
        <v>0</v>
      </c>
      <c r="D169" s="311" t="e">
        <f t="shared" si="21"/>
        <v>#DIV/0!</v>
      </c>
      <c r="E169" s="311" t="e">
        <f t="shared" si="21"/>
        <v>#DIV/0!</v>
      </c>
      <c r="F169" s="311" t="e">
        <f t="shared" si="21"/>
        <v>#DIV/0!</v>
      </c>
      <c r="G169" s="311" t="e">
        <f t="shared" si="21"/>
        <v>#DIV/0!</v>
      </c>
      <c r="H169" s="311" t="e">
        <f t="shared" si="21"/>
        <v>#DIV/0!</v>
      </c>
      <c r="I169" s="311" t="e">
        <f t="shared" si="21"/>
        <v>#DIV/0!</v>
      </c>
      <c r="J169" s="311" t="e">
        <f t="shared" si="21"/>
        <v>#DIV/0!</v>
      </c>
      <c r="K169" s="311" t="e">
        <f t="shared" si="21"/>
        <v>#DIV/0!</v>
      </c>
      <c r="L169" s="311" t="e">
        <f t="shared" si="21"/>
        <v>#DIV/0!</v>
      </c>
      <c r="M169" s="311" t="e">
        <f t="shared" si="21"/>
        <v>#DIV/0!</v>
      </c>
      <c r="N169" s="311" t="e">
        <f t="shared" si="20"/>
        <v>#DIV/0!</v>
      </c>
    </row>
    <row r="170" spans="1:14" ht="18" customHeight="1" x14ac:dyDescent="0.25">
      <c r="A170" s="1233" t="s">
        <v>1321</v>
      </c>
      <c r="B170" s="1234"/>
      <c r="C170" s="302"/>
      <c r="D170" s="302"/>
      <c r="E170" s="302"/>
      <c r="F170" s="302"/>
      <c r="G170" s="302"/>
      <c r="H170" s="302"/>
      <c r="I170" s="302"/>
      <c r="J170" s="302"/>
      <c r="K170" s="302"/>
      <c r="L170" s="302"/>
      <c r="M170" s="302"/>
      <c r="N170" s="311">
        <f t="shared" si="20"/>
        <v>0</v>
      </c>
    </row>
    <row r="171" spans="1:14" ht="18" customHeight="1" x14ac:dyDescent="0.25">
      <c r="A171" s="1233" t="s">
        <v>1326</v>
      </c>
      <c r="B171" s="1234"/>
      <c r="C171" s="302"/>
      <c r="D171" s="302"/>
      <c r="E171" s="302"/>
      <c r="F171" s="302"/>
      <c r="G171" s="302"/>
      <c r="H171" s="302"/>
      <c r="I171" s="302"/>
      <c r="J171" s="302"/>
      <c r="K171" s="302"/>
      <c r="L171" s="302"/>
      <c r="M171" s="302"/>
      <c r="N171" s="311">
        <f t="shared" si="20"/>
        <v>0</v>
      </c>
    </row>
    <row r="172" spans="1:14" ht="18" customHeight="1" x14ac:dyDescent="0.25">
      <c r="A172" s="1233" t="s">
        <v>738</v>
      </c>
      <c r="B172" s="1234"/>
      <c r="C172" s="307"/>
      <c r="D172" s="718" t="e">
        <f>H316</f>
        <v>#DIV/0!</v>
      </c>
      <c r="E172" s="718" t="e">
        <f>H315</f>
        <v>#DIV/0!</v>
      </c>
      <c r="F172" s="718" t="e">
        <f>H314</f>
        <v>#DIV/0!</v>
      </c>
      <c r="G172" s="718" t="e">
        <f>H313</f>
        <v>#DIV/0!</v>
      </c>
      <c r="H172" s="718" t="e">
        <f>H312</f>
        <v>#DIV/0!</v>
      </c>
      <c r="I172" s="718" t="e">
        <f>H311</f>
        <v>#DIV/0!</v>
      </c>
      <c r="J172" s="718" t="e">
        <f>H310</f>
        <v>#DIV/0!</v>
      </c>
      <c r="K172" s="718" t="e">
        <f>H309</f>
        <v>#DIV/0!</v>
      </c>
      <c r="L172" s="718" t="e">
        <f>H308</f>
        <v>#DIV/0!</v>
      </c>
      <c r="M172" s="718" t="e">
        <f>H307</f>
        <v>#DIV/0!</v>
      </c>
      <c r="N172" s="311" t="e">
        <f t="shared" si="20"/>
        <v>#DIV/0!</v>
      </c>
    </row>
    <row r="173" spans="1:14" ht="18" customHeight="1" x14ac:dyDescent="0.25">
      <c r="A173" s="1292" t="s">
        <v>740</v>
      </c>
      <c r="B173" s="1281"/>
      <c r="C173" s="269">
        <f>C167-C168+C169</f>
        <v>0</v>
      </c>
      <c r="D173" s="269" t="e">
        <f t="shared" ref="D173:N173" si="22">D167-D168+D169</f>
        <v>#DIV/0!</v>
      </c>
      <c r="E173" s="269" t="e">
        <f t="shared" si="22"/>
        <v>#DIV/0!</v>
      </c>
      <c r="F173" s="269" t="e">
        <f t="shared" si="22"/>
        <v>#DIV/0!</v>
      </c>
      <c r="G173" s="269" t="e">
        <f t="shared" si="22"/>
        <v>#DIV/0!</v>
      </c>
      <c r="H173" s="269" t="e">
        <f t="shared" si="22"/>
        <v>#DIV/0!</v>
      </c>
      <c r="I173" s="269" t="e">
        <f t="shared" si="22"/>
        <v>#DIV/0!</v>
      </c>
      <c r="J173" s="269" t="e">
        <f t="shared" si="22"/>
        <v>#DIV/0!</v>
      </c>
      <c r="K173" s="269" t="e">
        <f t="shared" si="22"/>
        <v>#DIV/0!</v>
      </c>
      <c r="L173" s="269" t="e">
        <f t="shared" si="22"/>
        <v>#DIV/0!</v>
      </c>
      <c r="M173" s="269" t="e">
        <f t="shared" si="22"/>
        <v>#DIV/0!</v>
      </c>
      <c r="N173" s="269" t="e">
        <f t="shared" si="22"/>
        <v>#DIV/0!</v>
      </c>
    </row>
    <row r="174" spans="1:14" ht="18" customHeight="1" x14ac:dyDescent="0.25">
      <c r="A174" s="1136" t="s">
        <v>1040</v>
      </c>
      <c r="B174" s="1137"/>
      <c r="C174" s="483"/>
      <c r="D174" s="302"/>
      <c r="E174" s="272"/>
      <c r="F174" s="272"/>
      <c r="G174" s="272"/>
      <c r="H174" s="272"/>
      <c r="I174" s="272"/>
      <c r="J174" s="272"/>
      <c r="K174" s="272"/>
      <c r="L174" s="272"/>
      <c r="M174" s="272" t="s">
        <v>411</v>
      </c>
      <c r="N174" s="251"/>
    </row>
    <row r="175" spans="1:14" ht="18" customHeight="1" x14ac:dyDescent="0.25">
      <c r="A175" s="1142" t="s">
        <v>1041</v>
      </c>
      <c r="B175" s="1143"/>
      <c r="C175" s="484"/>
      <c r="D175" s="307"/>
      <c r="E175" s="274"/>
      <c r="F175" s="274"/>
      <c r="G175" s="274"/>
      <c r="H175" s="274"/>
      <c r="I175" s="274"/>
      <c r="J175" s="274"/>
      <c r="K175" s="274"/>
      <c r="L175" s="274"/>
      <c r="M175" s="274" t="s">
        <v>411</v>
      </c>
      <c r="N175" s="250"/>
    </row>
    <row r="176" spans="1:14" ht="18" customHeight="1" x14ac:dyDescent="0.25">
      <c r="A176" s="1292" t="s">
        <v>1016</v>
      </c>
      <c r="B176" s="1281"/>
      <c r="C176" s="484"/>
      <c r="D176" s="267" t="e">
        <f t="shared" ref="D176:L176" si="23">D173+D174-D175</f>
        <v>#DIV/0!</v>
      </c>
      <c r="E176" s="267" t="e">
        <f t="shared" si="23"/>
        <v>#DIV/0!</v>
      </c>
      <c r="F176" s="267" t="e">
        <f t="shared" si="23"/>
        <v>#DIV/0!</v>
      </c>
      <c r="G176" s="267" t="e">
        <f t="shared" si="23"/>
        <v>#DIV/0!</v>
      </c>
      <c r="H176" s="267" t="e">
        <f t="shared" si="23"/>
        <v>#DIV/0!</v>
      </c>
      <c r="I176" s="267" t="e">
        <f t="shared" si="23"/>
        <v>#DIV/0!</v>
      </c>
      <c r="J176" s="267" t="e">
        <f t="shared" si="23"/>
        <v>#DIV/0!</v>
      </c>
      <c r="K176" s="267" t="e">
        <f t="shared" si="23"/>
        <v>#DIV/0!</v>
      </c>
      <c r="L176" s="267" t="e">
        <f t="shared" si="23"/>
        <v>#DIV/0!</v>
      </c>
      <c r="M176" s="267" t="e">
        <f>M173</f>
        <v>#DIV/0!</v>
      </c>
      <c r="N176" s="250"/>
    </row>
    <row r="177" spans="1:14" ht="18" customHeight="1" x14ac:dyDescent="0.25">
      <c r="A177" s="1138" t="s">
        <v>678</v>
      </c>
      <c r="B177" s="1139"/>
      <c r="C177" s="145"/>
      <c r="D177" s="337" t="e">
        <f>D176/D51</f>
        <v>#DIV/0!</v>
      </c>
      <c r="E177" s="337" t="e">
        <f t="shared" ref="E177:M177" si="24">E176/E51</f>
        <v>#DIV/0!</v>
      </c>
      <c r="F177" s="337" t="e">
        <f t="shared" si="24"/>
        <v>#DIV/0!</v>
      </c>
      <c r="G177" s="337" t="e">
        <f t="shared" si="24"/>
        <v>#DIV/0!</v>
      </c>
      <c r="H177" s="337" t="e">
        <f t="shared" si="24"/>
        <v>#DIV/0!</v>
      </c>
      <c r="I177" s="337" t="e">
        <f t="shared" si="24"/>
        <v>#DIV/0!</v>
      </c>
      <c r="J177" s="337" t="e">
        <f t="shared" si="24"/>
        <v>#DIV/0!</v>
      </c>
      <c r="K177" s="337" t="e">
        <f t="shared" si="24"/>
        <v>#DIV/0!</v>
      </c>
      <c r="L177" s="337" t="e">
        <f t="shared" si="24"/>
        <v>#DIV/0!</v>
      </c>
      <c r="M177" s="337" t="e">
        <f t="shared" si="24"/>
        <v>#DIV/0!</v>
      </c>
      <c r="N177" s="62"/>
    </row>
    <row r="178" spans="1:14" x14ac:dyDescent="0.25">
      <c r="A178" s="73"/>
      <c r="B178" s="73"/>
      <c r="C178" s="67"/>
      <c r="D178" s="67"/>
      <c r="E178" s="67"/>
      <c r="F178" s="67"/>
      <c r="G178" s="67"/>
      <c r="H178" s="67"/>
      <c r="I178" s="67"/>
      <c r="J178" s="67"/>
      <c r="K178" s="67"/>
      <c r="L178" s="67"/>
      <c r="M178" s="67"/>
      <c r="N178" s="67"/>
    </row>
    <row r="179" spans="1:14" x14ac:dyDescent="0.25">
      <c r="A179" s="73"/>
      <c r="B179" s="73"/>
      <c r="C179" s="67"/>
      <c r="D179" s="67"/>
      <c r="E179" s="67"/>
      <c r="F179" s="67"/>
      <c r="G179" s="67"/>
      <c r="H179" s="67"/>
      <c r="I179" s="67"/>
      <c r="J179" s="67"/>
      <c r="K179" s="67"/>
      <c r="L179" s="67"/>
      <c r="M179" s="67"/>
      <c r="N179" s="67"/>
    </row>
    <row r="180" spans="1:14" x14ac:dyDescent="0.25">
      <c r="A180" s="1162" t="s">
        <v>1042</v>
      </c>
      <c r="B180" s="1162"/>
      <c r="C180" s="1162"/>
      <c r="D180" s="1162"/>
      <c r="E180" s="1162"/>
      <c r="F180" s="1162"/>
      <c r="G180" s="1162"/>
      <c r="H180" s="1162"/>
      <c r="I180" s="1162"/>
      <c r="J180" s="1162"/>
      <c r="K180" s="1162"/>
      <c r="L180" s="1162"/>
      <c r="M180" s="1162"/>
      <c r="N180" s="1162"/>
    </row>
    <row r="181" spans="1:14" x14ac:dyDescent="0.25">
      <c r="A181" s="1200" t="s">
        <v>324</v>
      </c>
      <c r="B181" s="1200"/>
      <c r="C181" s="1200"/>
      <c r="D181" s="1200"/>
      <c r="E181" s="1200"/>
      <c r="F181" s="1200"/>
      <c r="G181" s="1200"/>
      <c r="H181" s="1200"/>
      <c r="I181" s="1200"/>
      <c r="J181" s="1200"/>
      <c r="K181" s="1200"/>
      <c r="L181" s="1200"/>
      <c r="M181" s="1200"/>
      <c r="N181" s="1200"/>
    </row>
    <row r="182" spans="1:14" ht="24.05" customHeight="1" x14ac:dyDescent="0.25">
      <c r="A182" s="1292" t="s">
        <v>908</v>
      </c>
      <c r="B182" s="1281"/>
      <c r="C182" s="55" t="s">
        <v>894</v>
      </c>
      <c r="D182" s="202">
        <f t="shared" ref="D182:K182" si="25">E182-1</f>
        <v>-9</v>
      </c>
      <c r="E182" s="202">
        <f t="shared" si="25"/>
        <v>-8</v>
      </c>
      <c r="F182" s="202">
        <f t="shared" si="25"/>
        <v>-7</v>
      </c>
      <c r="G182" s="202">
        <f t="shared" si="25"/>
        <v>-6</v>
      </c>
      <c r="H182" s="202">
        <f t="shared" si="25"/>
        <v>-5</v>
      </c>
      <c r="I182" s="202">
        <f t="shared" si="25"/>
        <v>-4</v>
      </c>
      <c r="J182" s="202">
        <f t="shared" si="25"/>
        <v>-3</v>
      </c>
      <c r="K182" s="202">
        <f t="shared" si="25"/>
        <v>-2</v>
      </c>
      <c r="L182" s="202">
        <f>M182-1</f>
        <v>-1</v>
      </c>
      <c r="M182" s="202">
        <f>B2</f>
        <v>0</v>
      </c>
      <c r="N182" s="202" t="s">
        <v>736</v>
      </c>
    </row>
    <row r="183" spans="1:14" ht="20.149999999999999" customHeight="1" x14ac:dyDescent="0.25">
      <c r="A183" s="1136" t="s">
        <v>737</v>
      </c>
      <c r="B183" s="1137"/>
      <c r="C183" s="310">
        <f>C184+C185+C186</f>
        <v>0</v>
      </c>
      <c r="D183" s="310">
        <f t="shared" ref="D183:L183" si="26">D184+D185+D186</f>
        <v>0</v>
      </c>
      <c r="E183" s="310">
        <f t="shared" si="26"/>
        <v>0</v>
      </c>
      <c r="F183" s="310">
        <f t="shared" si="26"/>
        <v>0</v>
      </c>
      <c r="G183" s="310">
        <f t="shared" si="26"/>
        <v>0</v>
      </c>
      <c r="H183" s="310">
        <f t="shared" si="26"/>
        <v>0</v>
      </c>
      <c r="I183" s="310">
        <f t="shared" si="26"/>
        <v>0</v>
      </c>
      <c r="J183" s="310">
        <f t="shared" si="26"/>
        <v>0</v>
      </c>
      <c r="K183" s="310">
        <f t="shared" si="26"/>
        <v>0</v>
      </c>
      <c r="L183" s="310">
        <f t="shared" si="26"/>
        <v>0</v>
      </c>
      <c r="M183" s="238" t="s">
        <v>411</v>
      </c>
      <c r="N183" s="310">
        <f>SUM(C183:L183)</f>
        <v>0</v>
      </c>
    </row>
    <row r="184" spans="1:14" ht="20.149999999999999" customHeight="1" x14ac:dyDescent="0.25">
      <c r="A184" s="1233" t="s">
        <v>1321</v>
      </c>
      <c r="B184" s="1234"/>
      <c r="C184" s="743">
        <f>C145+C164</f>
        <v>0</v>
      </c>
      <c r="D184" s="743">
        <f t="shared" ref="D184:L184" si="27">D145+D164</f>
        <v>0</v>
      </c>
      <c r="E184" s="743">
        <f t="shared" si="27"/>
        <v>0</v>
      </c>
      <c r="F184" s="743">
        <f t="shared" si="27"/>
        <v>0</v>
      </c>
      <c r="G184" s="743">
        <f t="shared" si="27"/>
        <v>0</v>
      </c>
      <c r="H184" s="743">
        <f t="shared" si="27"/>
        <v>0</v>
      </c>
      <c r="I184" s="743">
        <f t="shared" si="27"/>
        <v>0</v>
      </c>
      <c r="J184" s="743">
        <f t="shared" si="27"/>
        <v>0</v>
      </c>
      <c r="K184" s="743">
        <f t="shared" si="27"/>
        <v>0</v>
      </c>
      <c r="L184" s="743">
        <f t="shared" si="27"/>
        <v>0</v>
      </c>
      <c r="M184" s="272" t="s">
        <v>411</v>
      </c>
      <c r="N184" s="311">
        <f>SUM(C184:L184)</f>
        <v>0</v>
      </c>
    </row>
    <row r="185" spans="1:14" ht="20.149999999999999" customHeight="1" x14ac:dyDescent="0.25">
      <c r="A185" s="1233" t="s">
        <v>1326</v>
      </c>
      <c r="B185" s="1234"/>
      <c r="C185" s="743">
        <f t="shared" ref="C185:M188" si="28">C146+C165</f>
        <v>0</v>
      </c>
      <c r="D185" s="743">
        <f t="shared" si="28"/>
        <v>0</v>
      </c>
      <c r="E185" s="743">
        <f t="shared" si="28"/>
        <v>0</v>
      </c>
      <c r="F185" s="743">
        <f t="shared" si="28"/>
        <v>0</v>
      </c>
      <c r="G185" s="743">
        <f t="shared" si="28"/>
        <v>0</v>
      </c>
      <c r="H185" s="743">
        <f t="shared" si="28"/>
        <v>0</v>
      </c>
      <c r="I185" s="743">
        <f t="shared" si="28"/>
        <v>0</v>
      </c>
      <c r="J185" s="743">
        <f t="shared" si="28"/>
        <v>0</v>
      </c>
      <c r="K185" s="743">
        <f t="shared" si="28"/>
        <v>0</v>
      </c>
      <c r="L185" s="743">
        <f t="shared" si="28"/>
        <v>0</v>
      </c>
      <c r="M185" s="272" t="s">
        <v>411</v>
      </c>
      <c r="N185" s="311">
        <f>SUM(C185:L185)</f>
        <v>0</v>
      </c>
    </row>
    <row r="186" spans="1:14" ht="20.149999999999999" customHeight="1" x14ac:dyDescent="0.25">
      <c r="A186" s="1233" t="s">
        <v>738</v>
      </c>
      <c r="B186" s="1234"/>
      <c r="C186" s="718">
        <f t="shared" si="28"/>
        <v>0</v>
      </c>
      <c r="D186" s="718">
        <f t="shared" si="28"/>
        <v>0</v>
      </c>
      <c r="E186" s="718">
        <f t="shared" si="28"/>
        <v>0</v>
      </c>
      <c r="F186" s="718">
        <f t="shared" si="28"/>
        <v>0</v>
      </c>
      <c r="G186" s="718">
        <f t="shared" si="28"/>
        <v>0</v>
      </c>
      <c r="H186" s="718">
        <f t="shared" si="28"/>
        <v>0</v>
      </c>
      <c r="I186" s="718">
        <f t="shared" si="28"/>
        <v>0</v>
      </c>
      <c r="J186" s="718">
        <f t="shared" si="28"/>
        <v>0</v>
      </c>
      <c r="K186" s="718">
        <f t="shared" si="28"/>
        <v>0</v>
      </c>
      <c r="L186" s="718">
        <f t="shared" si="28"/>
        <v>0</v>
      </c>
      <c r="M186" s="274" t="s">
        <v>411</v>
      </c>
      <c r="N186" s="312">
        <f>SUM(C186:L186)</f>
        <v>0</v>
      </c>
    </row>
    <row r="187" spans="1:14" ht="20.149999999999999" customHeight="1" x14ac:dyDescent="0.25">
      <c r="A187" s="1136" t="s">
        <v>1043</v>
      </c>
      <c r="B187" s="1137"/>
      <c r="C187" s="721">
        <f t="shared" si="28"/>
        <v>0</v>
      </c>
      <c r="D187" s="743">
        <f t="shared" si="28"/>
        <v>0</v>
      </c>
      <c r="E187" s="722">
        <f t="shared" si="28"/>
        <v>0</v>
      </c>
      <c r="F187" s="722">
        <f t="shared" si="28"/>
        <v>0</v>
      </c>
      <c r="G187" s="722">
        <f t="shared" si="28"/>
        <v>0</v>
      </c>
      <c r="H187" s="722">
        <f t="shared" si="28"/>
        <v>0</v>
      </c>
      <c r="I187" s="745">
        <f t="shared" si="28"/>
        <v>0</v>
      </c>
      <c r="J187" s="721">
        <f t="shared" si="28"/>
        <v>0</v>
      </c>
      <c r="K187" s="721">
        <f t="shared" si="28"/>
        <v>0</v>
      </c>
      <c r="L187" s="743">
        <f t="shared" si="28"/>
        <v>0</v>
      </c>
      <c r="M187" s="722">
        <f t="shared" si="28"/>
        <v>0</v>
      </c>
      <c r="N187" s="311">
        <f t="shared" ref="N187:N192" si="29">SUM(C187:M187)</f>
        <v>0</v>
      </c>
    </row>
    <row r="188" spans="1:14" ht="20.149999999999999" customHeight="1" x14ac:dyDescent="0.25">
      <c r="A188" s="1134" t="s">
        <v>1328</v>
      </c>
      <c r="B188" s="1135"/>
      <c r="C188" s="745">
        <f t="shared" si="28"/>
        <v>0</v>
      </c>
      <c r="D188" s="743">
        <f t="shared" si="28"/>
        <v>0</v>
      </c>
      <c r="E188" s="722">
        <f t="shared" si="28"/>
        <v>0</v>
      </c>
      <c r="F188" s="722">
        <f t="shared" si="28"/>
        <v>0</v>
      </c>
      <c r="G188" s="722">
        <f t="shared" si="28"/>
        <v>0</v>
      </c>
      <c r="H188" s="722">
        <f t="shared" si="28"/>
        <v>0</v>
      </c>
      <c r="I188" s="745">
        <f t="shared" si="28"/>
        <v>0</v>
      </c>
      <c r="J188" s="743">
        <f t="shared" si="28"/>
        <v>0</v>
      </c>
      <c r="K188" s="722">
        <f t="shared" si="28"/>
        <v>0</v>
      </c>
      <c r="L188" s="722">
        <f t="shared" si="28"/>
        <v>0</v>
      </c>
      <c r="M188" s="722">
        <f t="shared" si="28"/>
        <v>0</v>
      </c>
      <c r="N188" s="311">
        <f t="shared" si="29"/>
        <v>0</v>
      </c>
    </row>
    <row r="189" spans="1:14" ht="20.149999999999999" customHeight="1" x14ac:dyDescent="0.25">
      <c r="A189" s="1134" t="s">
        <v>1044</v>
      </c>
      <c r="B189" s="1135"/>
      <c r="C189" s="311">
        <f t="shared" ref="C189:M189" si="30">C190+C191+C192</f>
        <v>0</v>
      </c>
      <c r="D189" s="311" t="e">
        <f t="shared" si="30"/>
        <v>#DIV/0!</v>
      </c>
      <c r="E189" s="311" t="e">
        <f t="shared" si="30"/>
        <v>#DIV/0!</v>
      </c>
      <c r="F189" s="311" t="e">
        <f t="shared" si="30"/>
        <v>#DIV/0!</v>
      </c>
      <c r="G189" s="311" t="e">
        <f t="shared" si="30"/>
        <v>#DIV/0!</v>
      </c>
      <c r="H189" s="311" t="e">
        <f t="shared" si="30"/>
        <v>#DIV/0!</v>
      </c>
      <c r="I189" s="311" t="e">
        <f t="shared" si="30"/>
        <v>#DIV/0!</v>
      </c>
      <c r="J189" s="311" t="e">
        <f t="shared" si="30"/>
        <v>#DIV/0!</v>
      </c>
      <c r="K189" s="311" t="e">
        <f t="shared" si="30"/>
        <v>#DIV/0!</v>
      </c>
      <c r="L189" s="311" t="e">
        <f t="shared" si="30"/>
        <v>#DIV/0!</v>
      </c>
      <c r="M189" s="311" t="e">
        <f t="shared" si="30"/>
        <v>#DIV/0!</v>
      </c>
      <c r="N189" s="311" t="e">
        <f>SUM(C189:M189)</f>
        <v>#DIV/0!</v>
      </c>
    </row>
    <row r="190" spans="1:14" ht="20.149999999999999" customHeight="1" x14ac:dyDescent="0.25">
      <c r="A190" s="1233" t="s">
        <v>1321</v>
      </c>
      <c r="B190" s="1234"/>
      <c r="C190" s="743">
        <f t="shared" ref="C190:M192" si="31">C151+C170</f>
        <v>0</v>
      </c>
      <c r="D190" s="743">
        <f t="shared" si="31"/>
        <v>0</v>
      </c>
      <c r="E190" s="743">
        <f t="shared" si="31"/>
        <v>0</v>
      </c>
      <c r="F190" s="743">
        <f t="shared" si="31"/>
        <v>0</v>
      </c>
      <c r="G190" s="743">
        <f t="shared" si="31"/>
        <v>0</v>
      </c>
      <c r="H190" s="743">
        <f t="shared" si="31"/>
        <v>0</v>
      </c>
      <c r="I190" s="743">
        <f t="shared" si="31"/>
        <v>0</v>
      </c>
      <c r="J190" s="743">
        <f t="shared" si="31"/>
        <v>0</v>
      </c>
      <c r="K190" s="743">
        <f t="shared" si="31"/>
        <v>0</v>
      </c>
      <c r="L190" s="743">
        <f t="shared" si="31"/>
        <v>0</v>
      </c>
      <c r="M190" s="743">
        <f t="shared" si="31"/>
        <v>0</v>
      </c>
      <c r="N190" s="311">
        <f t="shared" si="29"/>
        <v>0</v>
      </c>
    </row>
    <row r="191" spans="1:14" ht="20.149999999999999" customHeight="1" x14ac:dyDescent="0.25">
      <c r="A191" s="1233" t="s">
        <v>1326</v>
      </c>
      <c r="B191" s="1234"/>
      <c r="C191" s="743">
        <f t="shared" si="31"/>
        <v>0</v>
      </c>
      <c r="D191" s="743">
        <f t="shared" si="31"/>
        <v>0</v>
      </c>
      <c r="E191" s="743">
        <f t="shared" si="31"/>
        <v>0</v>
      </c>
      <c r="F191" s="743">
        <f t="shared" si="31"/>
        <v>0</v>
      </c>
      <c r="G191" s="743">
        <f t="shared" si="31"/>
        <v>0</v>
      </c>
      <c r="H191" s="743">
        <f t="shared" si="31"/>
        <v>0</v>
      </c>
      <c r="I191" s="743">
        <f t="shared" si="31"/>
        <v>0</v>
      </c>
      <c r="J191" s="743">
        <f t="shared" si="31"/>
        <v>0</v>
      </c>
      <c r="K191" s="743">
        <f t="shared" si="31"/>
        <v>0</v>
      </c>
      <c r="L191" s="743">
        <f t="shared" si="31"/>
        <v>0</v>
      </c>
      <c r="M191" s="743">
        <f t="shared" si="31"/>
        <v>0</v>
      </c>
      <c r="N191" s="311">
        <f t="shared" si="29"/>
        <v>0</v>
      </c>
    </row>
    <row r="192" spans="1:14" ht="20.149999999999999" customHeight="1" x14ac:dyDescent="0.25">
      <c r="A192" s="1233" t="s">
        <v>738</v>
      </c>
      <c r="B192" s="1234"/>
      <c r="C192" s="718">
        <f t="shared" si="31"/>
        <v>0</v>
      </c>
      <c r="D192" s="718" t="e">
        <f t="shared" si="31"/>
        <v>#DIV/0!</v>
      </c>
      <c r="E192" s="718" t="e">
        <f t="shared" si="31"/>
        <v>#DIV/0!</v>
      </c>
      <c r="F192" s="718" t="e">
        <f t="shared" si="31"/>
        <v>#DIV/0!</v>
      </c>
      <c r="G192" s="718" t="e">
        <f t="shared" si="31"/>
        <v>#DIV/0!</v>
      </c>
      <c r="H192" s="718" t="e">
        <f t="shared" si="31"/>
        <v>#DIV/0!</v>
      </c>
      <c r="I192" s="718" t="e">
        <f t="shared" si="31"/>
        <v>#DIV/0!</v>
      </c>
      <c r="J192" s="718" t="e">
        <f t="shared" si="31"/>
        <v>#DIV/0!</v>
      </c>
      <c r="K192" s="718" t="e">
        <f t="shared" si="31"/>
        <v>#DIV/0!</v>
      </c>
      <c r="L192" s="718" t="e">
        <f t="shared" si="31"/>
        <v>#DIV/0!</v>
      </c>
      <c r="M192" s="718" t="e">
        <f t="shared" si="31"/>
        <v>#DIV/0!</v>
      </c>
      <c r="N192" s="311" t="e">
        <f t="shared" si="29"/>
        <v>#DIV/0!</v>
      </c>
    </row>
    <row r="193" spans="1:14" ht="20.149999999999999" customHeight="1" x14ac:dyDescent="0.25">
      <c r="A193" s="1292" t="s">
        <v>1045</v>
      </c>
      <c r="B193" s="1281"/>
      <c r="C193" s="269">
        <f>C187-C188+C189</f>
        <v>0</v>
      </c>
      <c r="D193" s="269" t="e">
        <f t="shared" ref="D193:N193" si="32">D187-D188+D189</f>
        <v>#DIV/0!</v>
      </c>
      <c r="E193" s="269" t="e">
        <f t="shared" si="32"/>
        <v>#DIV/0!</v>
      </c>
      <c r="F193" s="269" t="e">
        <f t="shared" si="32"/>
        <v>#DIV/0!</v>
      </c>
      <c r="G193" s="269" t="e">
        <f t="shared" si="32"/>
        <v>#DIV/0!</v>
      </c>
      <c r="H193" s="269" t="e">
        <f t="shared" si="32"/>
        <v>#DIV/0!</v>
      </c>
      <c r="I193" s="269" t="e">
        <f t="shared" si="32"/>
        <v>#DIV/0!</v>
      </c>
      <c r="J193" s="269" t="e">
        <f t="shared" si="32"/>
        <v>#DIV/0!</v>
      </c>
      <c r="K193" s="269" t="e">
        <f t="shared" si="32"/>
        <v>#DIV/0!</v>
      </c>
      <c r="L193" s="269" t="e">
        <f t="shared" si="32"/>
        <v>#DIV/0!</v>
      </c>
      <c r="M193" s="269" t="e">
        <f t="shared" si="32"/>
        <v>#DIV/0!</v>
      </c>
      <c r="N193" s="269" t="e">
        <f t="shared" si="32"/>
        <v>#DIV/0!</v>
      </c>
    </row>
    <row r="194" spans="1:14" ht="20.149999999999999" customHeight="1" x14ac:dyDescent="0.25">
      <c r="A194" s="1136" t="s">
        <v>279</v>
      </c>
      <c r="B194" s="1137"/>
      <c r="C194" s="429"/>
      <c r="D194" s="722">
        <f t="shared" ref="D194:L195" si="33">D155+D174</f>
        <v>0</v>
      </c>
      <c r="E194" s="722">
        <f t="shared" si="33"/>
        <v>0</v>
      </c>
      <c r="F194" s="722">
        <f t="shared" si="33"/>
        <v>0</v>
      </c>
      <c r="G194" s="722">
        <f t="shared" si="33"/>
        <v>0</v>
      </c>
      <c r="H194" s="722">
        <f t="shared" si="33"/>
        <v>0</v>
      </c>
      <c r="I194" s="720">
        <f t="shared" si="33"/>
        <v>0</v>
      </c>
      <c r="J194" s="722">
        <f t="shared" si="33"/>
        <v>0</v>
      </c>
      <c r="K194" s="722">
        <f t="shared" si="33"/>
        <v>0</v>
      </c>
      <c r="L194" s="722">
        <f t="shared" si="33"/>
        <v>0</v>
      </c>
      <c r="M194" s="272" t="s">
        <v>411</v>
      </c>
      <c r="N194" s="470">
        <f>L194</f>
        <v>0</v>
      </c>
    </row>
    <row r="195" spans="1:14" ht="20.149999999999999" customHeight="1" x14ac:dyDescent="0.25">
      <c r="A195" s="1142" t="s">
        <v>1041</v>
      </c>
      <c r="B195" s="1143"/>
      <c r="C195" s="484"/>
      <c r="D195" s="718">
        <f t="shared" si="33"/>
        <v>0</v>
      </c>
      <c r="E195" s="744">
        <f t="shared" si="33"/>
        <v>0</v>
      </c>
      <c r="F195" s="744">
        <f t="shared" si="33"/>
        <v>0</v>
      </c>
      <c r="G195" s="744">
        <f t="shared" si="33"/>
        <v>0</v>
      </c>
      <c r="H195" s="744">
        <f t="shared" si="33"/>
        <v>0</v>
      </c>
      <c r="I195" s="746">
        <f t="shared" si="33"/>
        <v>0</v>
      </c>
      <c r="J195" s="718">
        <f t="shared" si="33"/>
        <v>0</v>
      </c>
      <c r="K195" s="744">
        <f t="shared" si="33"/>
        <v>0</v>
      </c>
      <c r="L195" s="744">
        <f t="shared" si="33"/>
        <v>0</v>
      </c>
      <c r="M195" s="274" t="s">
        <v>411</v>
      </c>
      <c r="N195" s="470">
        <f>L195</f>
        <v>0</v>
      </c>
    </row>
    <row r="196" spans="1:14" ht="20.149999999999999" customHeight="1" x14ac:dyDescent="0.25">
      <c r="A196" s="1292" t="s">
        <v>1016</v>
      </c>
      <c r="B196" s="1281"/>
      <c r="C196" s="250"/>
      <c r="D196" s="267" t="e">
        <f>D193+D194-D195</f>
        <v>#DIV/0!</v>
      </c>
      <c r="E196" s="267" t="e">
        <f t="shared" ref="E196:L196" si="34">E193+E194-E195</f>
        <v>#DIV/0!</v>
      </c>
      <c r="F196" s="267" t="e">
        <f t="shared" si="34"/>
        <v>#DIV/0!</v>
      </c>
      <c r="G196" s="267" t="e">
        <f t="shared" si="34"/>
        <v>#DIV/0!</v>
      </c>
      <c r="H196" s="267" t="e">
        <f t="shared" si="34"/>
        <v>#DIV/0!</v>
      </c>
      <c r="I196" s="267" t="e">
        <f t="shared" si="34"/>
        <v>#DIV/0!</v>
      </c>
      <c r="J196" s="267" t="e">
        <f t="shared" si="34"/>
        <v>#DIV/0!</v>
      </c>
      <c r="K196" s="267" t="e">
        <f t="shared" si="34"/>
        <v>#DIV/0!</v>
      </c>
      <c r="L196" s="267" t="e">
        <f t="shared" si="34"/>
        <v>#DIV/0!</v>
      </c>
      <c r="M196" s="267" t="e">
        <f>M193</f>
        <v>#DIV/0!</v>
      </c>
      <c r="N196" s="335" t="e">
        <f>L196+M196</f>
        <v>#DIV/0!</v>
      </c>
    </row>
    <row r="197" spans="1:14" ht="20.149999999999999" customHeight="1" x14ac:dyDescent="0.25">
      <c r="A197" s="1136" t="s">
        <v>280</v>
      </c>
      <c r="B197" s="1137"/>
      <c r="C197" s="64"/>
      <c r="D197" s="340" t="e">
        <f>D196/D71</f>
        <v>#DIV/0!</v>
      </c>
      <c r="E197" s="340" t="e">
        <f t="shared" ref="E197:M197" si="35">E196/E71</f>
        <v>#DIV/0!</v>
      </c>
      <c r="F197" s="340" t="e">
        <f t="shared" si="35"/>
        <v>#DIV/0!</v>
      </c>
      <c r="G197" s="340" t="e">
        <f t="shared" si="35"/>
        <v>#DIV/0!</v>
      </c>
      <c r="H197" s="340" t="e">
        <f t="shared" si="35"/>
        <v>#DIV/0!</v>
      </c>
      <c r="I197" s="340" t="e">
        <f t="shared" si="35"/>
        <v>#DIV/0!</v>
      </c>
      <c r="J197" s="340" t="e">
        <f t="shared" si="35"/>
        <v>#DIV/0!</v>
      </c>
      <c r="K197" s="340" t="e">
        <f t="shared" si="35"/>
        <v>#DIV/0!</v>
      </c>
      <c r="L197" s="340" t="e">
        <f t="shared" si="35"/>
        <v>#DIV/0!</v>
      </c>
      <c r="M197" s="340" t="e">
        <f t="shared" si="35"/>
        <v>#DIV/0!</v>
      </c>
      <c r="N197" s="340" t="e">
        <f>N196/(L71+M71)</f>
        <v>#DIV/0!</v>
      </c>
    </row>
    <row r="198" spans="1:14" ht="20.149999999999999" customHeight="1" x14ac:dyDescent="0.25">
      <c r="A198" s="1142" t="s">
        <v>1017</v>
      </c>
      <c r="B198" s="1143"/>
      <c r="C198" s="62"/>
      <c r="D198" s="61"/>
      <c r="E198" s="58"/>
      <c r="F198" s="58"/>
      <c r="G198" s="58"/>
      <c r="H198" s="58"/>
      <c r="I198" s="253" t="e">
        <f>I196/D15</f>
        <v>#DIV/0!</v>
      </c>
      <c r="J198" s="253" t="e">
        <f>J196/E15</f>
        <v>#DIV/0!</v>
      </c>
      <c r="K198" s="253" t="e">
        <f>K196/F15</f>
        <v>#DIV/0!</v>
      </c>
      <c r="L198" s="253" t="e">
        <f>L196/G15</f>
        <v>#DIV/0!</v>
      </c>
      <c r="M198" s="253" t="e">
        <f>M196/H15</f>
        <v>#DIV/0!</v>
      </c>
      <c r="N198" s="253" t="e">
        <f>N196/(G15+H15)</f>
        <v>#DIV/0!</v>
      </c>
    </row>
    <row r="199" spans="1:14" x14ac:dyDescent="0.25">
      <c r="A199" s="101"/>
      <c r="B199" s="101"/>
      <c r="C199" s="67"/>
      <c r="D199" s="67"/>
      <c r="E199" s="67"/>
      <c r="F199" s="67"/>
      <c r="G199" s="67"/>
      <c r="H199" s="67"/>
      <c r="I199" s="67"/>
      <c r="J199" s="67"/>
      <c r="K199" s="67"/>
      <c r="L199" s="67"/>
      <c r="M199" s="67"/>
      <c r="N199" s="67"/>
    </row>
    <row r="200" spans="1:14" x14ac:dyDescent="0.25">
      <c r="A200" s="99" t="s">
        <v>281</v>
      </c>
      <c r="B200" s="99"/>
      <c r="C200" s="67"/>
      <c r="D200" s="67"/>
      <c r="E200" s="67"/>
      <c r="F200" s="67"/>
      <c r="G200" s="67"/>
      <c r="H200" s="67"/>
      <c r="I200" s="67"/>
      <c r="J200" s="67"/>
      <c r="K200" s="67"/>
      <c r="L200" s="67"/>
      <c r="M200" s="67"/>
      <c r="N200" s="67"/>
    </row>
    <row r="201" spans="1:14" x14ac:dyDescent="0.25">
      <c r="A201" s="99" t="s">
        <v>282</v>
      </c>
      <c r="B201" s="99"/>
      <c r="C201" s="67"/>
      <c r="D201" s="67"/>
      <c r="E201" s="67"/>
      <c r="F201" s="67"/>
      <c r="G201" s="67"/>
      <c r="H201" s="67"/>
      <c r="I201" s="67"/>
      <c r="J201" s="67"/>
      <c r="K201" s="67"/>
      <c r="L201" s="67"/>
      <c r="M201" s="67"/>
      <c r="N201" s="67"/>
    </row>
    <row r="202" spans="1:14" x14ac:dyDescent="0.25">
      <c r="A202" s="99" t="s">
        <v>283</v>
      </c>
      <c r="B202" s="99"/>
      <c r="C202" s="67"/>
      <c r="D202" s="67"/>
      <c r="E202" s="67"/>
      <c r="F202" s="67"/>
      <c r="G202" s="67"/>
      <c r="H202" s="67"/>
      <c r="I202" s="67"/>
      <c r="J202" s="67"/>
      <c r="K202" s="67"/>
      <c r="L202" s="67"/>
      <c r="M202" s="67"/>
      <c r="N202" s="67"/>
    </row>
    <row r="203" spans="1:14" x14ac:dyDescent="0.25">
      <c r="A203" s="99" t="s">
        <v>284</v>
      </c>
      <c r="B203" s="99"/>
      <c r="C203" s="67"/>
      <c r="D203" s="67"/>
      <c r="E203" s="67"/>
      <c r="F203" s="67"/>
      <c r="G203" s="67"/>
      <c r="H203" s="67"/>
      <c r="I203" s="67"/>
      <c r="J203" s="67"/>
      <c r="K203" s="67"/>
      <c r="L203" s="67"/>
      <c r="M203" s="67"/>
      <c r="N203" s="67"/>
    </row>
    <row r="204" spans="1:14" x14ac:dyDescent="0.25">
      <c r="A204" s="124" t="s">
        <v>285</v>
      </c>
      <c r="B204" s="124"/>
      <c r="C204" s="67"/>
      <c r="D204" s="67"/>
      <c r="E204" s="67"/>
      <c r="F204" s="67"/>
      <c r="G204" s="67"/>
      <c r="H204" s="67"/>
      <c r="I204" s="67"/>
      <c r="J204" s="67"/>
      <c r="K204" s="67"/>
      <c r="L204" s="67"/>
      <c r="M204" s="67"/>
      <c r="N204" s="67"/>
    </row>
    <row r="205" spans="1:14" x14ac:dyDescent="0.25">
      <c r="A205" s="99" t="s">
        <v>460</v>
      </c>
      <c r="B205" s="99"/>
      <c r="C205" s="67"/>
      <c r="D205" s="67"/>
      <c r="E205" s="67"/>
      <c r="F205" s="67"/>
      <c r="G205" s="67"/>
      <c r="H205" s="67"/>
      <c r="I205" s="67"/>
      <c r="J205" s="67"/>
      <c r="K205" s="67"/>
      <c r="L205" s="67"/>
      <c r="M205" s="67"/>
      <c r="N205" s="67"/>
    </row>
    <row r="220" spans="1:12" ht="37.5" customHeight="1" x14ac:dyDescent="0.25">
      <c r="A220" s="1290" t="s">
        <v>326</v>
      </c>
      <c r="B220" s="1291"/>
      <c r="C220" s="1291"/>
      <c r="D220" s="1291"/>
      <c r="E220" s="1291"/>
      <c r="F220" s="1291"/>
      <c r="G220" s="1291"/>
      <c r="H220" s="1291"/>
      <c r="I220" s="1291"/>
      <c r="J220" s="1291"/>
      <c r="K220" s="1291"/>
      <c r="L220" s="1291"/>
    </row>
    <row r="221" spans="1:12" x14ac:dyDescent="0.25">
      <c r="A221" s="112"/>
      <c r="B221" s="83"/>
      <c r="C221" s="83"/>
      <c r="D221" s="83"/>
      <c r="E221" s="83"/>
      <c r="F221" s="83"/>
      <c r="G221" s="83"/>
      <c r="H221" s="83"/>
      <c r="I221" s="83"/>
      <c r="J221" s="67" t="s">
        <v>213</v>
      </c>
      <c r="K221" s="67"/>
      <c r="L221" s="67"/>
    </row>
    <row r="222" spans="1:12" x14ac:dyDescent="0.25">
      <c r="A222" s="24"/>
      <c r="B222" s="24"/>
      <c r="C222" s="17">
        <f t="shared" ref="C222:J222" si="36">D222-1</f>
        <v>-9</v>
      </c>
      <c r="D222" s="17">
        <f t="shared" si="36"/>
        <v>-8</v>
      </c>
      <c r="E222" s="17">
        <f t="shared" si="36"/>
        <v>-7</v>
      </c>
      <c r="F222" s="17">
        <f t="shared" si="36"/>
        <v>-6</v>
      </c>
      <c r="G222" s="17">
        <f t="shared" si="36"/>
        <v>-5</v>
      </c>
      <c r="H222" s="17">
        <f t="shared" si="36"/>
        <v>-4</v>
      </c>
      <c r="I222" s="17">
        <f t="shared" si="36"/>
        <v>-3</v>
      </c>
      <c r="J222" s="17">
        <f t="shared" si="36"/>
        <v>-2</v>
      </c>
      <c r="K222" s="17">
        <f>L222-1</f>
        <v>-1</v>
      </c>
      <c r="L222" s="17">
        <f>B2</f>
        <v>0</v>
      </c>
    </row>
    <row r="223" spans="1:12" x14ac:dyDescent="0.25">
      <c r="A223" s="1124">
        <f>A227-1</f>
        <v>-9</v>
      </c>
      <c r="B223" s="132" t="s">
        <v>1023</v>
      </c>
      <c r="C223" s="259" t="s">
        <v>642</v>
      </c>
      <c r="D223" s="262">
        <f>C224</f>
        <v>0</v>
      </c>
      <c r="E223" s="262">
        <f>D223+D224</f>
        <v>0</v>
      </c>
      <c r="F223" s="262">
        <f t="shared" ref="F223:L223" si="37">E223+E224</f>
        <v>0</v>
      </c>
      <c r="G223" s="262">
        <f t="shared" si="37"/>
        <v>0</v>
      </c>
      <c r="H223" s="262">
        <f t="shared" si="37"/>
        <v>0</v>
      </c>
      <c r="I223" s="262">
        <f t="shared" si="37"/>
        <v>0</v>
      </c>
      <c r="J223" s="262">
        <f t="shared" si="37"/>
        <v>0</v>
      </c>
      <c r="K223" s="262">
        <f t="shared" si="37"/>
        <v>0</v>
      </c>
      <c r="L223" s="262">
        <f t="shared" si="37"/>
        <v>0</v>
      </c>
    </row>
    <row r="224" spans="1:12" x14ac:dyDescent="0.25">
      <c r="A224" s="1124"/>
      <c r="B224" s="38" t="s">
        <v>1024</v>
      </c>
      <c r="C224" s="257"/>
      <c r="D224" s="257"/>
      <c r="E224" s="257"/>
      <c r="F224" s="257"/>
      <c r="G224" s="257"/>
      <c r="H224" s="257"/>
      <c r="I224" s="257"/>
      <c r="J224" s="257"/>
      <c r="K224" s="257"/>
      <c r="L224" s="702">
        <f>D148</f>
        <v>0</v>
      </c>
    </row>
    <row r="225" spans="1:12" x14ac:dyDescent="0.25">
      <c r="A225" s="1124"/>
      <c r="B225" s="38" t="s">
        <v>1025</v>
      </c>
      <c r="C225" s="257"/>
      <c r="D225" s="257"/>
      <c r="E225" s="257"/>
      <c r="F225" s="257"/>
      <c r="G225" s="257"/>
      <c r="H225" s="257"/>
      <c r="I225" s="257"/>
      <c r="J225" s="257"/>
      <c r="K225" s="257"/>
      <c r="L225" s="702">
        <f>B283</f>
        <v>0</v>
      </c>
    </row>
    <row r="226" spans="1:12" x14ac:dyDescent="0.25">
      <c r="A226" s="1124"/>
      <c r="B226" s="131" t="s">
        <v>407</v>
      </c>
      <c r="C226" s="265">
        <f>C224+C225</f>
        <v>0</v>
      </c>
      <c r="D226" s="265">
        <f>D223+D224+D225</f>
        <v>0</v>
      </c>
      <c r="E226" s="265">
        <f>E223+E224+E225</f>
        <v>0</v>
      </c>
      <c r="F226" s="265">
        <f t="shared" ref="F226:L226" si="38">F223+F224+F225</f>
        <v>0</v>
      </c>
      <c r="G226" s="265">
        <f t="shared" si="38"/>
        <v>0</v>
      </c>
      <c r="H226" s="265">
        <f t="shared" si="38"/>
        <v>0</v>
      </c>
      <c r="I226" s="265">
        <f t="shared" si="38"/>
        <v>0</v>
      </c>
      <c r="J226" s="265">
        <f t="shared" si="38"/>
        <v>0</v>
      </c>
      <c r="K226" s="265">
        <f t="shared" si="38"/>
        <v>0</v>
      </c>
      <c r="L226" s="265">
        <f t="shared" si="38"/>
        <v>0</v>
      </c>
    </row>
    <row r="227" spans="1:12" x14ac:dyDescent="0.25">
      <c r="A227" s="1124">
        <f>A231-1</f>
        <v>-8</v>
      </c>
      <c r="B227" s="132" t="s">
        <v>1023</v>
      </c>
      <c r="C227" s="257"/>
      <c r="D227" s="259" t="s">
        <v>642</v>
      </c>
      <c r="E227" s="262">
        <f>D228</f>
        <v>0</v>
      </c>
      <c r="F227" s="262">
        <f t="shared" ref="F227:L227" si="39">E227+E228</f>
        <v>0</v>
      </c>
      <c r="G227" s="262">
        <f t="shared" si="39"/>
        <v>0</v>
      </c>
      <c r="H227" s="262">
        <f t="shared" si="39"/>
        <v>0</v>
      </c>
      <c r="I227" s="262">
        <f t="shared" si="39"/>
        <v>0</v>
      </c>
      <c r="J227" s="262">
        <f t="shared" si="39"/>
        <v>0</v>
      </c>
      <c r="K227" s="262">
        <f t="shared" si="39"/>
        <v>0</v>
      </c>
      <c r="L227" s="262">
        <f t="shared" si="39"/>
        <v>0</v>
      </c>
    </row>
    <row r="228" spans="1:12" x14ac:dyDescent="0.25">
      <c r="A228" s="1124"/>
      <c r="B228" s="38" t="s">
        <v>1024</v>
      </c>
      <c r="C228" s="257"/>
      <c r="D228" s="257"/>
      <c r="E228" s="257"/>
      <c r="F228" s="257"/>
      <c r="G228" s="257"/>
      <c r="H228" s="257"/>
      <c r="I228" s="257"/>
      <c r="J228" s="257"/>
      <c r="K228" s="257"/>
      <c r="L228" s="702">
        <f>E148</f>
        <v>0</v>
      </c>
    </row>
    <row r="229" spans="1:12" x14ac:dyDescent="0.25">
      <c r="A229" s="1124"/>
      <c r="B229" s="38" t="s">
        <v>1025</v>
      </c>
      <c r="C229" s="257"/>
      <c r="D229" s="257"/>
      <c r="E229" s="257"/>
      <c r="F229" s="257"/>
      <c r="G229" s="257"/>
      <c r="H229" s="257"/>
      <c r="I229" s="257"/>
      <c r="J229" s="257"/>
      <c r="K229" s="257"/>
      <c r="L229" s="702">
        <f>B282</f>
        <v>0</v>
      </c>
    </row>
    <row r="230" spans="1:12" x14ac:dyDescent="0.25">
      <c r="A230" s="1124"/>
      <c r="B230" s="131" t="s">
        <v>407</v>
      </c>
      <c r="C230" s="257"/>
      <c r="D230" s="265">
        <f>D228+D229</f>
        <v>0</v>
      </c>
      <c r="E230" s="265">
        <f>E227+E228+E229</f>
        <v>0</v>
      </c>
      <c r="F230" s="265">
        <f t="shared" ref="F230:L230" si="40">F227+F228+F229</f>
        <v>0</v>
      </c>
      <c r="G230" s="265">
        <f t="shared" si="40"/>
        <v>0</v>
      </c>
      <c r="H230" s="265">
        <f t="shared" si="40"/>
        <v>0</v>
      </c>
      <c r="I230" s="265">
        <f t="shared" si="40"/>
        <v>0</v>
      </c>
      <c r="J230" s="265">
        <f t="shared" si="40"/>
        <v>0</v>
      </c>
      <c r="K230" s="265">
        <f t="shared" si="40"/>
        <v>0</v>
      </c>
      <c r="L230" s="265">
        <f t="shared" si="40"/>
        <v>0</v>
      </c>
    </row>
    <row r="231" spans="1:12" x14ac:dyDescent="0.25">
      <c r="A231" s="1124">
        <f>A235-1</f>
        <v>-7</v>
      </c>
      <c r="B231" s="132" t="s">
        <v>1023</v>
      </c>
      <c r="C231" s="290"/>
      <c r="D231" s="258"/>
      <c r="E231" s="259" t="s">
        <v>642</v>
      </c>
      <c r="F231" s="262">
        <f>E232</f>
        <v>0</v>
      </c>
      <c r="G231" s="262">
        <f t="shared" ref="G231:L231" si="41">F231+F232</f>
        <v>0</v>
      </c>
      <c r="H231" s="262">
        <f t="shared" si="41"/>
        <v>0</v>
      </c>
      <c r="I231" s="262">
        <f t="shared" si="41"/>
        <v>0</v>
      </c>
      <c r="J231" s="262">
        <f t="shared" si="41"/>
        <v>0</v>
      </c>
      <c r="K231" s="262">
        <f t="shared" si="41"/>
        <v>0</v>
      </c>
      <c r="L231" s="262">
        <f t="shared" si="41"/>
        <v>0</v>
      </c>
    </row>
    <row r="232" spans="1:12" x14ac:dyDescent="0.25">
      <c r="A232" s="1124"/>
      <c r="B232" s="38" t="s">
        <v>1024</v>
      </c>
      <c r="C232" s="290"/>
      <c r="D232" s="258"/>
      <c r="E232" s="257"/>
      <c r="F232" s="257"/>
      <c r="G232" s="257"/>
      <c r="H232" s="257"/>
      <c r="I232" s="257"/>
      <c r="J232" s="257"/>
      <c r="K232" s="257"/>
      <c r="L232" s="702">
        <f>F148</f>
        <v>0</v>
      </c>
    </row>
    <row r="233" spans="1:12" x14ac:dyDescent="0.25">
      <c r="A233" s="1124"/>
      <c r="B233" s="38" t="s">
        <v>1025</v>
      </c>
      <c r="C233" s="290"/>
      <c r="D233" s="258"/>
      <c r="E233" s="257"/>
      <c r="F233" s="257"/>
      <c r="G233" s="257"/>
      <c r="H233" s="257"/>
      <c r="I233" s="257"/>
      <c r="J233" s="257"/>
      <c r="K233" s="257"/>
      <c r="L233" s="702">
        <f>B281</f>
        <v>0</v>
      </c>
    </row>
    <row r="234" spans="1:12" x14ac:dyDescent="0.25">
      <c r="A234" s="1124"/>
      <c r="B234" s="131" t="s">
        <v>407</v>
      </c>
      <c r="C234" s="290"/>
      <c r="D234" s="258"/>
      <c r="E234" s="265">
        <f>E232+E233</f>
        <v>0</v>
      </c>
      <c r="F234" s="265">
        <f>F231+F232+F233</f>
        <v>0</v>
      </c>
      <c r="G234" s="265">
        <f t="shared" ref="G234:L234" si="42">G231+G232+G233</f>
        <v>0</v>
      </c>
      <c r="H234" s="265">
        <f t="shared" si="42"/>
        <v>0</v>
      </c>
      <c r="I234" s="265">
        <f t="shared" si="42"/>
        <v>0</v>
      </c>
      <c r="J234" s="265">
        <f t="shared" si="42"/>
        <v>0</v>
      </c>
      <c r="K234" s="265">
        <f t="shared" si="42"/>
        <v>0</v>
      </c>
      <c r="L234" s="265">
        <f t="shared" si="42"/>
        <v>0</v>
      </c>
    </row>
    <row r="235" spans="1:12" x14ac:dyDescent="0.25">
      <c r="A235" s="1124">
        <f>A239-1</f>
        <v>-6</v>
      </c>
      <c r="B235" s="132" t="s">
        <v>1023</v>
      </c>
      <c r="C235" s="290"/>
      <c r="D235" s="258"/>
      <c r="E235" s="258"/>
      <c r="F235" s="259" t="s">
        <v>642</v>
      </c>
      <c r="G235" s="262">
        <f>F236</f>
        <v>0</v>
      </c>
      <c r="H235" s="262">
        <f>G235+G236</f>
        <v>0</v>
      </c>
      <c r="I235" s="262">
        <f>H235+H236</f>
        <v>0</v>
      </c>
      <c r="J235" s="262">
        <f>I235+I236</f>
        <v>0</v>
      </c>
      <c r="K235" s="262">
        <f>J235+J236</f>
        <v>0</v>
      </c>
      <c r="L235" s="262">
        <f>K235+K236</f>
        <v>0</v>
      </c>
    </row>
    <row r="236" spans="1:12" x14ac:dyDescent="0.25">
      <c r="A236" s="1124"/>
      <c r="B236" s="38" t="s">
        <v>1024</v>
      </c>
      <c r="C236" s="290"/>
      <c r="D236" s="258"/>
      <c r="E236" s="258"/>
      <c r="F236" s="257"/>
      <c r="G236" s="257"/>
      <c r="H236" s="257"/>
      <c r="I236" s="257"/>
      <c r="J236" s="257"/>
      <c r="K236" s="257"/>
      <c r="L236" s="702">
        <f>G148</f>
        <v>0</v>
      </c>
    </row>
    <row r="237" spans="1:12" x14ac:dyDescent="0.25">
      <c r="A237" s="1124"/>
      <c r="B237" s="38" t="s">
        <v>1025</v>
      </c>
      <c r="C237" s="290"/>
      <c r="D237" s="258"/>
      <c r="E237" s="258"/>
      <c r="F237" s="257"/>
      <c r="G237" s="257"/>
      <c r="H237" s="257"/>
      <c r="I237" s="257"/>
      <c r="J237" s="257"/>
      <c r="K237" s="257"/>
      <c r="L237" s="702">
        <f>B280</f>
        <v>0</v>
      </c>
    </row>
    <row r="238" spans="1:12" x14ac:dyDescent="0.25">
      <c r="A238" s="1124"/>
      <c r="B238" s="131" t="s">
        <v>407</v>
      </c>
      <c r="C238" s="290"/>
      <c r="D238" s="258"/>
      <c r="E238" s="258"/>
      <c r="F238" s="265">
        <f>F236+F237</f>
        <v>0</v>
      </c>
      <c r="G238" s="265">
        <f t="shared" ref="G238:L238" si="43">G235+G236+G237</f>
        <v>0</v>
      </c>
      <c r="H238" s="265">
        <f t="shared" si="43"/>
        <v>0</v>
      </c>
      <c r="I238" s="265">
        <f t="shared" si="43"/>
        <v>0</v>
      </c>
      <c r="J238" s="265">
        <f t="shared" si="43"/>
        <v>0</v>
      </c>
      <c r="K238" s="265">
        <f t="shared" si="43"/>
        <v>0</v>
      </c>
      <c r="L238" s="265">
        <f t="shared" si="43"/>
        <v>0</v>
      </c>
    </row>
    <row r="239" spans="1:12" x14ac:dyDescent="0.25">
      <c r="A239" s="1124">
        <f>A243-1</f>
        <v>-5</v>
      </c>
      <c r="B239" s="132" t="s">
        <v>1023</v>
      </c>
      <c r="C239" s="290"/>
      <c r="D239" s="258"/>
      <c r="E239" s="258"/>
      <c r="F239" s="258"/>
      <c r="G239" s="259" t="s">
        <v>642</v>
      </c>
      <c r="H239" s="262">
        <f>G240</f>
        <v>0</v>
      </c>
      <c r="I239" s="262">
        <f>H239+H240</f>
        <v>0</v>
      </c>
      <c r="J239" s="262">
        <f>I239+I240</f>
        <v>0</v>
      </c>
      <c r="K239" s="262">
        <f>J239+J240</f>
        <v>0</v>
      </c>
      <c r="L239" s="262">
        <f>K239+K240</f>
        <v>0</v>
      </c>
    </row>
    <row r="240" spans="1:12" x14ac:dyDescent="0.25">
      <c r="A240" s="1124"/>
      <c r="B240" s="38" t="s">
        <v>1024</v>
      </c>
      <c r="C240" s="290"/>
      <c r="D240" s="258"/>
      <c r="E240" s="258"/>
      <c r="F240" s="258"/>
      <c r="G240" s="257"/>
      <c r="H240" s="257"/>
      <c r="I240" s="257"/>
      <c r="J240" s="257"/>
      <c r="K240" s="257"/>
      <c r="L240" s="702">
        <f>H148</f>
        <v>0</v>
      </c>
    </row>
    <row r="241" spans="1:12" x14ac:dyDescent="0.25">
      <c r="A241" s="1124"/>
      <c r="B241" s="38" t="s">
        <v>1025</v>
      </c>
      <c r="C241" s="290"/>
      <c r="D241" s="258"/>
      <c r="E241" s="258"/>
      <c r="F241" s="258"/>
      <c r="G241" s="257"/>
      <c r="H241" s="257"/>
      <c r="I241" s="257"/>
      <c r="J241" s="257"/>
      <c r="K241" s="257"/>
      <c r="L241" s="702">
        <f>B279</f>
        <v>0</v>
      </c>
    </row>
    <row r="242" spans="1:12" x14ac:dyDescent="0.25">
      <c r="A242" s="1124"/>
      <c r="B242" s="131" t="s">
        <v>407</v>
      </c>
      <c r="C242" s="290"/>
      <c r="D242" s="258"/>
      <c r="E242" s="258"/>
      <c r="F242" s="258"/>
      <c r="G242" s="265">
        <f>G240+G241</f>
        <v>0</v>
      </c>
      <c r="H242" s="265">
        <f>H239+H240+H241</f>
        <v>0</v>
      </c>
      <c r="I242" s="265">
        <f>I239+I240+I241</f>
        <v>0</v>
      </c>
      <c r="J242" s="265">
        <f>J239+J240+J241</f>
        <v>0</v>
      </c>
      <c r="K242" s="265">
        <f>K239+K240+K241</f>
        <v>0</v>
      </c>
      <c r="L242" s="265">
        <f>L239+L240+L241</f>
        <v>0</v>
      </c>
    </row>
    <row r="243" spans="1:12" x14ac:dyDescent="0.25">
      <c r="A243" s="1124">
        <f>A247-1</f>
        <v>-4</v>
      </c>
      <c r="B243" s="132" t="s">
        <v>1023</v>
      </c>
      <c r="C243" s="290"/>
      <c r="D243" s="258"/>
      <c r="E243" s="258"/>
      <c r="F243" s="258"/>
      <c r="G243" s="258"/>
      <c r="H243" s="259" t="s">
        <v>642</v>
      </c>
      <c r="I243" s="262">
        <f>H244</f>
        <v>0</v>
      </c>
      <c r="J243" s="262">
        <f>I243+I244</f>
        <v>0</v>
      </c>
      <c r="K243" s="262">
        <f>J243+J244</f>
        <v>0</v>
      </c>
      <c r="L243" s="262">
        <f>K243+K244</f>
        <v>0</v>
      </c>
    </row>
    <row r="244" spans="1:12" x14ac:dyDescent="0.25">
      <c r="A244" s="1124"/>
      <c r="B244" s="38" t="s">
        <v>1024</v>
      </c>
      <c r="C244" s="290"/>
      <c r="D244" s="258"/>
      <c r="E244" s="258"/>
      <c r="F244" s="258"/>
      <c r="G244" s="258"/>
      <c r="H244" s="257"/>
      <c r="I244" s="257"/>
      <c r="J244" s="257"/>
      <c r="K244" s="257"/>
      <c r="L244" s="702">
        <f>I148</f>
        <v>0</v>
      </c>
    </row>
    <row r="245" spans="1:12" x14ac:dyDescent="0.25">
      <c r="A245" s="1124"/>
      <c r="B245" s="38" t="s">
        <v>1025</v>
      </c>
      <c r="C245" s="290"/>
      <c r="D245" s="258"/>
      <c r="E245" s="258"/>
      <c r="F245" s="258"/>
      <c r="G245" s="258"/>
      <c r="H245" s="257"/>
      <c r="I245" s="257"/>
      <c r="J245" s="257"/>
      <c r="K245" s="257"/>
      <c r="L245" s="702">
        <f>B278</f>
        <v>0</v>
      </c>
    </row>
    <row r="246" spans="1:12" x14ac:dyDescent="0.25">
      <c r="A246" s="1124"/>
      <c r="B246" s="131" t="s">
        <v>407</v>
      </c>
      <c r="C246" s="290"/>
      <c r="D246" s="258"/>
      <c r="E246" s="258"/>
      <c r="F246" s="258"/>
      <c r="G246" s="258"/>
      <c r="H246" s="265">
        <f>H244+H245</f>
        <v>0</v>
      </c>
      <c r="I246" s="265">
        <f>I243+I244+I245</f>
        <v>0</v>
      </c>
      <c r="J246" s="265">
        <f>J243+J244+J245</f>
        <v>0</v>
      </c>
      <c r="K246" s="265">
        <f>K243+K244+K245</f>
        <v>0</v>
      </c>
      <c r="L246" s="265">
        <f>L243+L244+L245</f>
        <v>0</v>
      </c>
    </row>
    <row r="247" spans="1:12" x14ac:dyDescent="0.25">
      <c r="A247" s="1124">
        <f>A251-1</f>
        <v>-3</v>
      </c>
      <c r="B247" s="132" t="s">
        <v>1023</v>
      </c>
      <c r="C247" s="290"/>
      <c r="D247" s="258"/>
      <c r="E247" s="258"/>
      <c r="F247" s="258"/>
      <c r="G247" s="258"/>
      <c r="H247" s="258"/>
      <c r="I247" s="259" t="s">
        <v>642</v>
      </c>
      <c r="J247" s="262">
        <f>I248</f>
        <v>0</v>
      </c>
      <c r="K247" s="262">
        <f>J247+J248</f>
        <v>0</v>
      </c>
      <c r="L247" s="262">
        <f>K247+K248</f>
        <v>0</v>
      </c>
    </row>
    <row r="248" spans="1:12" x14ac:dyDescent="0.25">
      <c r="A248" s="1124"/>
      <c r="B248" s="38" t="s">
        <v>1024</v>
      </c>
      <c r="C248" s="290"/>
      <c r="D248" s="258"/>
      <c r="E248" s="258"/>
      <c r="F248" s="258"/>
      <c r="G248" s="258"/>
      <c r="H248" s="258"/>
      <c r="I248" s="257"/>
      <c r="J248" s="257"/>
      <c r="K248" s="257"/>
      <c r="L248" s="702">
        <f>J148</f>
        <v>0</v>
      </c>
    </row>
    <row r="249" spans="1:12" x14ac:dyDescent="0.25">
      <c r="A249" s="1124"/>
      <c r="B249" s="38" t="s">
        <v>1025</v>
      </c>
      <c r="C249" s="290"/>
      <c r="D249" s="258"/>
      <c r="E249" s="258"/>
      <c r="F249" s="258"/>
      <c r="G249" s="258"/>
      <c r="H249" s="258"/>
      <c r="I249" s="257"/>
      <c r="J249" s="257"/>
      <c r="K249" s="257"/>
      <c r="L249" s="702">
        <f>B277</f>
        <v>0</v>
      </c>
    </row>
    <row r="250" spans="1:12" x14ac:dyDescent="0.25">
      <c r="A250" s="1124"/>
      <c r="B250" s="131" t="s">
        <v>407</v>
      </c>
      <c r="C250" s="290"/>
      <c r="D250" s="258"/>
      <c r="E250" s="258"/>
      <c r="F250" s="258"/>
      <c r="G250" s="258"/>
      <c r="H250" s="258"/>
      <c r="I250" s="265">
        <f>I248+I249</f>
        <v>0</v>
      </c>
      <c r="J250" s="265">
        <f>J247+J248+J249</f>
        <v>0</v>
      </c>
      <c r="K250" s="265">
        <f>K247+K248+K249</f>
        <v>0</v>
      </c>
      <c r="L250" s="265">
        <f>L247+L248+L249</f>
        <v>0</v>
      </c>
    </row>
    <row r="251" spans="1:12" x14ac:dyDescent="0.25">
      <c r="A251" s="1124">
        <f>A255-1</f>
        <v>-2</v>
      </c>
      <c r="B251" s="132" t="s">
        <v>1023</v>
      </c>
      <c r="C251" s="290"/>
      <c r="D251" s="258"/>
      <c r="E251" s="258"/>
      <c r="F251" s="258"/>
      <c r="G251" s="258"/>
      <c r="H251" s="258"/>
      <c r="I251" s="258"/>
      <c r="J251" s="259" t="s">
        <v>642</v>
      </c>
      <c r="K251" s="262">
        <f>J252</f>
        <v>0</v>
      </c>
      <c r="L251" s="262">
        <f>K251+K252</f>
        <v>0</v>
      </c>
    </row>
    <row r="252" spans="1:12" x14ac:dyDescent="0.25">
      <c r="A252" s="1124"/>
      <c r="B252" s="38" t="s">
        <v>1024</v>
      </c>
      <c r="C252" s="290"/>
      <c r="D252" s="258"/>
      <c r="E252" s="258"/>
      <c r="F252" s="258"/>
      <c r="G252" s="258"/>
      <c r="H252" s="258"/>
      <c r="I252" s="258"/>
      <c r="J252" s="257"/>
      <c r="K252" s="257"/>
      <c r="L252" s="702">
        <f>K148</f>
        <v>0</v>
      </c>
    </row>
    <row r="253" spans="1:12" x14ac:dyDescent="0.25">
      <c r="A253" s="1124"/>
      <c r="B253" s="38" t="s">
        <v>1025</v>
      </c>
      <c r="C253" s="290"/>
      <c r="D253" s="258"/>
      <c r="E253" s="258"/>
      <c r="F253" s="258"/>
      <c r="G253" s="258"/>
      <c r="H253" s="258"/>
      <c r="I253" s="258"/>
      <c r="J253" s="257"/>
      <c r="K253" s="257"/>
      <c r="L253" s="702">
        <f>B276</f>
        <v>0</v>
      </c>
    </row>
    <row r="254" spans="1:12" x14ac:dyDescent="0.25">
      <c r="A254" s="1124"/>
      <c r="B254" s="131" t="s">
        <v>407</v>
      </c>
      <c r="C254" s="290"/>
      <c r="D254" s="258"/>
      <c r="E254" s="258"/>
      <c r="F254" s="258"/>
      <c r="G254" s="258"/>
      <c r="H254" s="258"/>
      <c r="I254" s="258"/>
      <c r="J254" s="265">
        <f>J252+J253</f>
        <v>0</v>
      </c>
      <c r="K254" s="265">
        <f>K251+K252+K253</f>
        <v>0</v>
      </c>
      <c r="L254" s="265">
        <f>L251+L252+L253</f>
        <v>0</v>
      </c>
    </row>
    <row r="255" spans="1:12" x14ac:dyDescent="0.25">
      <c r="A255" s="1124">
        <f>A259-1</f>
        <v>-1</v>
      </c>
      <c r="B255" s="132" t="s">
        <v>1023</v>
      </c>
      <c r="C255" s="290"/>
      <c r="D255" s="258"/>
      <c r="E255" s="258"/>
      <c r="F255" s="258"/>
      <c r="G255" s="258"/>
      <c r="H255" s="258"/>
      <c r="I255" s="258"/>
      <c r="J255" s="258"/>
      <c r="K255" s="259" t="s">
        <v>642</v>
      </c>
      <c r="L255" s="262">
        <f>K256</f>
        <v>0</v>
      </c>
    </row>
    <row r="256" spans="1:12" x14ac:dyDescent="0.25">
      <c r="A256" s="1124"/>
      <c r="B256" s="38" t="s">
        <v>1024</v>
      </c>
      <c r="C256" s="290"/>
      <c r="D256" s="258"/>
      <c r="E256" s="258"/>
      <c r="F256" s="258"/>
      <c r="G256" s="258"/>
      <c r="H256" s="258"/>
      <c r="I256" s="258"/>
      <c r="J256" s="258"/>
      <c r="K256" s="257"/>
      <c r="L256" s="702">
        <f>L148</f>
        <v>0</v>
      </c>
    </row>
    <row r="257" spans="1:15" x14ac:dyDescent="0.25">
      <c r="A257" s="1124"/>
      <c r="B257" s="38" t="s">
        <v>1025</v>
      </c>
      <c r="C257" s="290"/>
      <c r="D257" s="258"/>
      <c r="E257" s="258"/>
      <c r="F257" s="258"/>
      <c r="G257" s="258"/>
      <c r="H257" s="258"/>
      <c r="I257" s="258"/>
      <c r="J257" s="258"/>
      <c r="K257" s="257"/>
      <c r="L257" s="702">
        <f>B275</f>
        <v>0</v>
      </c>
    </row>
    <row r="258" spans="1:15" x14ac:dyDescent="0.25">
      <c r="A258" s="1124"/>
      <c r="B258" s="131" t="s">
        <v>407</v>
      </c>
      <c r="C258" s="290"/>
      <c r="D258" s="258"/>
      <c r="E258" s="258"/>
      <c r="F258" s="258"/>
      <c r="G258" s="258"/>
      <c r="H258" s="258"/>
      <c r="I258" s="258"/>
      <c r="J258" s="258"/>
      <c r="K258" s="265">
        <f>K256+K257</f>
        <v>0</v>
      </c>
      <c r="L258" s="265">
        <f>L255+L256+L257</f>
        <v>0</v>
      </c>
    </row>
    <row r="259" spans="1:15" x14ac:dyDescent="0.3">
      <c r="A259" s="1124">
        <f>B2</f>
        <v>0</v>
      </c>
      <c r="B259" s="132" t="s">
        <v>1023</v>
      </c>
      <c r="C259" s="324"/>
      <c r="D259" s="325"/>
      <c r="E259" s="325"/>
      <c r="F259" s="325"/>
      <c r="G259" s="325"/>
      <c r="H259" s="325"/>
      <c r="I259" s="325"/>
      <c r="J259" s="325"/>
      <c r="K259" s="258"/>
      <c r="L259" s="259" t="s">
        <v>642</v>
      </c>
    </row>
    <row r="260" spans="1:15" x14ac:dyDescent="0.3">
      <c r="A260" s="1124"/>
      <c r="B260" s="38" t="s">
        <v>1024</v>
      </c>
      <c r="C260" s="324"/>
      <c r="D260" s="325"/>
      <c r="E260" s="325"/>
      <c r="F260" s="325"/>
      <c r="G260" s="325"/>
      <c r="H260" s="325"/>
      <c r="I260" s="325"/>
      <c r="J260" s="325"/>
      <c r="K260" s="258"/>
      <c r="L260" s="702">
        <f>M148</f>
        <v>0</v>
      </c>
    </row>
    <row r="261" spans="1:15" x14ac:dyDescent="0.3">
      <c r="A261" s="1124"/>
      <c r="B261" s="38" t="s">
        <v>1025</v>
      </c>
      <c r="C261" s="324"/>
      <c r="D261" s="325"/>
      <c r="E261" s="325"/>
      <c r="F261" s="325"/>
      <c r="G261" s="325"/>
      <c r="H261" s="325"/>
      <c r="I261" s="325"/>
      <c r="J261" s="325"/>
      <c r="K261" s="258"/>
      <c r="L261" s="702">
        <f>B274</f>
        <v>0</v>
      </c>
    </row>
    <row r="262" spans="1:15" x14ac:dyDescent="0.3">
      <c r="A262" s="1124"/>
      <c r="B262" s="131" t="s">
        <v>407</v>
      </c>
      <c r="C262" s="324"/>
      <c r="D262" s="325"/>
      <c r="E262" s="325"/>
      <c r="F262" s="325"/>
      <c r="G262" s="325"/>
      <c r="H262" s="325"/>
      <c r="I262" s="325"/>
      <c r="J262" s="325"/>
      <c r="K262" s="258"/>
      <c r="L262" s="265">
        <f>L260+L261</f>
        <v>0</v>
      </c>
    </row>
    <row r="263" spans="1:15" x14ac:dyDescent="0.3">
      <c r="A263" s="84"/>
      <c r="B263" s="84"/>
      <c r="C263" s="40"/>
      <c r="D263" s="40"/>
      <c r="E263" s="40"/>
      <c r="F263" s="40"/>
      <c r="G263" s="40"/>
      <c r="H263" s="40"/>
      <c r="I263" s="40"/>
      <c r="J263" s="40"/>
      <c r="K263" s="84"/>
      <c r="L263" s="84"/>
    </row>
    <row r="264" spans="1:15" x14ac:dyDescent="0.3">
      <c r="A264" s="40"/>
      <c r="B264" s="1287" t="s">
        <v>1026</v>
      </c>
      <c r="C264" s="1287"/>
      <c r="D264" s="1287"/>
      <c r="E264" s="1287"/>
      <c r="F264" s="1287"/>
      <c r="G264" s="1287"/>
      <c r="H264" s="1287"/>
      <c r="I264" s="1287"/>
      <c r="J264" s="40"/>
      <c r="K264" s="40"/>
      <c r="L264" s="40"/>
    </row>
    <row r="265" spans="1:15" x14ac:dyDescent="0.3">
      <c r="A265" s="40"/>
      <c r="B265" s="1287" t="s">
        <v>1027</v>
      </c>
      <c r="C265" s="1287"/>
      <c r="D265" s="1287"/>
      <c r="E265" s="1287"/>
      <c r="F265" s="1287"/>
      <c r="G265" s="1287"/>
      <c r="H265" s="1287"/>
      <c r="I265" s="1287"/>
      <c r="J265" s="40"/>
      <c r="K265" s="40"/>
      <c r="L265" s="40"/>
    </row>
    <row r="266" spans="1:15" x14ac:dyDescent="0.3">
      <c r="A266" s="40"/>
      <c r="B266" s="1289" t="s">
        <v>0</v>
      </c>
      <c r="C266" s="1289"/>
      <c r="D266" s="1289"/>
      <c r="E266" s="1289"/>
      <c r="F266" s="1289"/>
      <c r="G266" s="1289"/>
      <c r="H266" s="1289"/>
      <c r="I266" s="1289"/>
      <c r="J266" s="1289"/>
      <c r="K266" s="1289"/>
      <c r="L266" s="1289"/>
    </row>
    <row r="267" spans="1:15" x14ac:dyDescent="0.3">
      <c r="A267" s="40"/>
      <c r="B267" s="1287" t="s">
        <v>1</v>
      </c>
      <c r="C267" s="1287"/>
      <c r="D267" s="1287"/>
      <c r="E267" s="1287"/>
      <c r="F267" s="1287"/>
      <c r="G267" s="1287"/>
      <c r="H267" s="1287"/>
      <c r="I267" s="1287"/>
      <c r="J267" s="40"/>
      <c r="K267" s="40"/>
      <c r="L267" s="40"/>
    </row>
    <row r="270" spans="1:15" x14ac:dyDescent="0.25">
      <c r="A270" s="1162" t="s">
        <v>325</v>
      </c>
      <c r="B270" s="1162"/>
      <c r="C270" s="1162"/>
      <c r="D270" s="1162"/>
      <c r="E270" s="1162"/>
      <c r="F270" s="1162"/>
      <c r="G270" s="1162"/>
      <c r="H270" s="1162"/>
      <c r="I270" s="1162"/>
      <c r="J270" s="1162"/>
      <c r="K270" s="1162"/>
      <c r="L270" s="67"/>
      <c r="M270" s="67"/>
      <c r="N270" s="67"/>
      <c r="O270" s="67"/>
    </row>
    <row r="271" spans="1:15" x14ac:dyDescent="0.25">
      <c r="A271" s="1162" t="s">
        <v>327</v>
      </c>
      <c r="B271" s="1162"/>
      <c r="C271" s="1162"/>
      <c r="D271" s="1162"/>
      <c r="E271" s="1162"/>
      <c r="F271" s="1162"/>
      <c r="G271" s="1162"/>
      <c r="H271" s="1162"/>
      <c r="I271" s="1162"/>
      <c r="J271" s="1162"/>
      <c r="K271" s="1162"/>
      <c r="L271" s="67"/>
      <c r="M271" s="67"/>
      <c r="N271" s="67"/>
      <c r="O271" s="67"/>
    </row>
    <row r="272" spans="1:15" x14ac:dyDescent="0.25">
      <c r="A272" s="67"/>
      <c r="B272" s="67"/>
      <c r="C272" s="67"/>
      <c r="D272" s="67"/>
      <c r="E272" s="67"/>
      <c r="F272" s="67"/>
      <c r="G272" s="67"/>
      <c r="H272" s="67"/>
      <c r="I272" s="67"/>
      <c r="J272" s="67" t="s">
        <v>213</v>
      </c>
      <c r="K272" s="67"/>
      <c r="L272" s="67"/>
      <c r="M272" s="67"/>
      <c r="N272" s="67"/>
      <c r="O272" s="67"/>
    </row>
    <row r="273" spans="1:15" ht="50.25" customHeight="1" x14ac:dyDescent="0.25">
      <c r="A273" s="74" t="s">
        <v>9</v>
      </c>
      <c r="B273" s="86" t="s">
        <v>316</v>
      </c>
      <c r="C273" s="1165" t="s">
        <v>317</v>
      </c>
      <c r="D273" s="1165"/>
      <c r="E273" s="1165" t="s">
        <v>318</v>
      </c>
      <c r="F273" s="1165"/>
      <c r="G273" s="1165" t="s">
        <v>287</v>
      </c>
      <c r="H273" s="1165"/>
      <c r="I273" s="1165" t="s">
        <v>286</v>
      </c>
      <c r="J273" s="1165"/>
      <c r="K273" s="1165" t="s">
        <v>328</v>
      </c>
      <c r="L273" s="1165"/>
    </row>
    <row r="274" spans="1:15" ht="20.149999999999999" customHeight="1" x14ac:dyDescent="0.25">
      <c r="A274" s="481">
        <f>B2</f>
        <v>0</v>
      </c>
      <c r="B274" s="448"/>
      <c r="C274" s="1221" t="e">
        <f>IF(((M151+M152)/(M148+M151+M152))&gt;0.3,M27*H294-M148,B274)</f>
        <v>#DIV/0!</v>
      </c>
      <c r="D274" s="1222"/>
      <c r="E274" s="1221" t="e">
        <f>M148*(1-C298)/C298</f>
        <v>#DIV/0!</v>
      </c>
      <c r="F274" s="1222"/>
      <c r="G274" s="1223"/>
      <c r="H274" s="1224"/>
      <c r="I274" s="1221" t="e">
        <f>(MAX(MAX(E285,C285)-B285,0))*MAX(MAX(E274,C274)-B274,0)/(MAX(MAX(E274,C274)-B274,0)+MAX(MAX(E275,C275)-B275,0)+MAX(MAX(E276,C276)-B276,0)+MAX(MAX(E277,C277)-B277,0)+MAX(MAX(E278,C278)-B278,0)+MAX(MAX(E279,C279)-B279,0)+MAX(MAX(E280,C280)-B280,0)+MAX(MAX(E281,C281)-B281,0)+MAX(MAX(E282,C282)-B282,0)+MAX(MAX(E283,C283)-B283,0))</f>
        <v>#DIV/0!</v>
      </c>
      <c r="J274" s="1222"/>
      <c r="K274" s="1288"/>
      <c r="L274" s="1227"/>
    </row>
    <row r="275" spans="1:15" ht="20.149999999999999" customHeight="1" x14ac:dyDescent="0.25">
      <c r="A275" s="481">
        <f>A274-1</f>
        <v>-1</v>
      </c>
      <c r="B275" s="328"/>
      <c r="C275" s="1204" t="e">
        <f>IF(((L151+L152)/(L148+L151+L152))&gt;0.3,L27*H294-L148,B275)</f>
        <v>#DIV/0!</v>
      </c>
      <c r="D275" s="1205"/>
      <c r="E275" s="1204" t="e">
        <f>L148*(1-D298)/D298</f>
        <v>#DIV/0!</v>
      </c>
      <c r="F275" s="1205"/>
      <c r="G275" s="1213"/>
      <c r="H275" s="1214"/>
      <c r="I275" s="1204" t="e">
        <f>(MAX(MAX(E285,C285)-B285,0))*MAX(MAX(E275,C275)-B275,0)/(MAX(MAX(E274,C274)-B274,0)+MAX(MAX(E275,C275)-B275,0)+MAX(MAX(E276,C276)-B276,0)+MAX(MAX(E277,C277)-B277,0)+MAX(MAX(E278,C278)-B278,0)+MAX(MAX(E279,C279)-B279,0)+MAX(MAX(E280,C280)-B280,0)+MAX(MAX(E281,C281)-B281,0)+MAX(MAX(E282,C282)-B282,0)+MAX(MAX(E283,C283)-B283,0))</f>
        <v>#DIV/0!</v>
      </c>
      <c r="J275" s="1205"/>
      <c r="K275" s="1286"/>
      <c r="L275" s="1207"/>
    </row>
    <row r="276" spans="1:15" ht="20.149999999999999" customHeight="1" x14ac:dyDescent="0.25">
      <c r="A276" s="481">
        <f t="shared" ref="A276:A283" si="44">A275-1</f>
        <v>-2</v>
      </c>
      <c r="B276" s="328"/>
      <c r="C276" s="1204" t="e">
        <f>IF(((K151+K152)/(K148+K151+K152))&gt;0.3,K27*H294-K148,B276)</f>
        <v>#DIV/0!</v>
      </c>
      <c r="D276" s="1205"/>
      <c r="E276" s="1204" t="e">
        <f>K148*(1-E298)/E298</f>
        <v>#DIV/0!</v>
      </c>
      <c r="F276" s="1205"/>
      <c r="G276" s="1213"/>
      <c r="H276" s="1214"/>
      <c r="I276" s="1204" t="e">
        <f>(MAX(MAX(E285,C285)-B285,0))*MAX(MAX(E276,C276)-B276,0)/(MAX(MAX(E274,C274)-B274,0)+MAX(MAX(E275,C275)-B275,0)+MAX(MAX(E276,C276)-B276,0)+MAX(MAX(E277,C277)-B277,0)+MAX(MAX(E278,C278)-B278,0)+MAX(MAX(E279,C279)-B279,0)+MAX(MAX(E280,C280)-B280,0)+MAX(MAX(E281,C281)-B281,0)+MAX(MAX(E282,C282)-B282,0)+MAX(MAX(E283,C283)-B283,0))</f>
        <v>#DIV/0!</v>
      </c>
      <c r="J276" s="1205"/>
      <c r="K276" s="1286"/>
      <c r="L276" s="1207"/>
    </row>
    <row r="277" spans="1:15" ht="20.149999999999999" customHeight="1" x14ac:dyDescent="0.25">
      <c r="A277" s="481">
        <f t="shared" si="44"/>
        <v>-3</v>
      </c>
      <c r="B277" s="328"/>
      <c r="C277" s="1204" t="e">
        <f>IF(((J151+J152)/(J148+J151+J152))&gt;0.3,J27*H294-J148,B277)</f>
        <v>#DIV/0!</v>
      </c>
      <c r="D277" s="1205"/>
      <c r="E277" s="1204" t="e">
        <f>J148*(1-F298)/F298</f>
        <v>#DIV/0!</v>
      </c>
      <c r="F277" s="1205"/>
      <c r="G277" s="1213"/>
      <c r="H277" s="1214"/>
      <c r="I277" s="1204" t="e">
        <f>(MAX(MAX(E285,C285)-B285,0))*MAX(MAX(E277,C277)-B277,0)/(MAX(MAX(E274,C274)-B274,0)+MAX(MAX(E275,C275)-B275,0)+MAX(MAX(E276,C276)-B276,0)+MAX(MAX(E277,C277)-B277,0)+MAX(MAX(E278,C278)-B278,0)+MAX(MAX(E279,C279)-B279,0)+MAX(MAX(E280,C280)-B280,0)+MAX(MAX(E281,C281)-B281,0)+MAX(MAX(E282,C282)-B282,0)+MAX(MAX(E283,C283)-B283,0))</f>
        <v>#DIV/0!</v>
      </c>
      <c r="J277" s="1205"/>
      <c r="K277" s="1286"/>
      <c r="L277" s="1207"/>
    </row>
    <row r="278" spans="1:15" ht="20.149999999999999" customHeight="1" x14ac:dyDescent="0.25">
      <c r="A278" s="481">
        <f t="shared" si="44"/>
        <v>-4</v>
      </c>
      <c r="B278" s="328"/>
      <c r="C278" s="1204" t="e">
        <f>IF(((I151+I152)/(I148+I151+I152))&gt;0.3,I27*H294-I148,B278)</f>
        <v>#DIV/0!</v>
      </c>
      <c r="D278" s="1205"/>
      <c r="E278" s="1204" t="e">
        <f>I148*(1-G298)/G298</f>
        <v>#DIV/0!</v>
      </c>
      <c r="F278" s="1205"/>
      <c r="G278" s="1213"/>
      <c r="H278" s="1214"/>
      <c r="I278" s="1204" t="e">
        <f>(MAX(MAX(E285,C285)-B285,0))*MAX(MAX(E278,C278)-B278,0)/(MAX(MAX(E274,C274)-B274,0)+MAX(MAX(E275,C275)-B275,0)+MAX(MAX(E276,C276)-B276,0)+MAX(MAX(E277,C277)-B277,0)+MAX(MAX(E278,C278)-B278,0)+MAX(MAX(E279,C279)-B279,0)+MAX(MAX(E280,C280)-B280,0)+MAX(MAX(E281,C281)-B281,0)+MAX(MAX(E282,C282)-B282,0)+MAX(MAX(E283,C283)-B283,0))</f>
        <v>#DIV/0!</v>
      </c>
      <c r="J278" s="1205"/>
      <c r="K278" s="1286"/>
      <c r="L278" s="1207"/>
    </row>
    <row r="279" spans="1:15" ht="20.149999999999999" customHeight="1" x14ac:dyDescent="0.25">
      <c r="A279" s="481">
        <f t="shared" si="44"/>
        <v>-5</v>
      </c>
      <c r="B279" s="328"/>
      <c r="C279" s="1204" t="e">
        <f>IF(((H151+H152)/(H148+H151+H152))&gt;0.3,H27*H294-H148,B279)</f>
        <v>#DIV/0!</v>
      </c>
      <c r="D279" s="1205"/>
      <c r="E279" s="1204" t="e">
        <f>H148*(1-H298)/H298</f>
        <v>#DIV/0!</v>
      </c>
      <c r="F279" s="1205"/>
      <c r="G279" s="1213"/>
      <c r="H279" s="1214"/>
      <c r="I279" s="1204" t="e">
        <f>(MAX(MAX(E285,C285)-B285,0))*MAX(MAX(E279,C279)-B279,0)/(MAX(MAX(E274,C274)-B274,0)+MAX(MAX(E275,C275)-B275,0)+MAX(MAX(E276,C276)-B276,0)+MAX(MAX(E277,C277)-B277,0)+MAX(MAX(E278,C278)-B278,0)+MAX(MAX(E279,C279)-B279,0)+MAX(MAX(E280,C280)-B280,0)+MAX(MAX(E281,C281)-B281,0)+MAX(MAX(E282,C282)-B282,0)+MAX(MAX(E283,C283)-B283,0))</f>
        <v>#DIV/0!</v>
      </c>
      <c r="J279" s="1205"/>
      <c r="K279" s="1286"/>
      <c r="L279" s="1207"/>
    </row>
    <row r="280" spans="1:15" ht="20.149999999999999" customHeight="1" x14ac:dyDescent="0.25">
      <c r="A280" s="481">
        <f t="shared" si="44"/>
        <v>-6</v>
      </c>
      <c r="B280" s="328"/>
      <c r="C280" s="1204" t="e">
        <f>IF(((G151+G152)/(G148+G151+G152))&gt;0.3,G27*H294-G148,B280)</f>
        <v>#DIV/0!</v>
      </c>
      <c r="D280" s="1205"/>
      <c r="E280" s="1204" t="e">
        <f>G148*(1-I298)/I298</f>
        <v>#DIV/0!</v>
      </c>
      <c r="F280" s="1205"/>
      <c r="G280" s="1213"/>
      <c r="H280" s="1214"/>
      <c r="I280" s="1204" t="e">
        <f>(MAX(MAX(E285,C285)-B285,0))*MAX(MAX(E280,C280)-B280,0)/(MAX(MAX(E274,C274)-B274,0)+MAX(MAX(E275,C275)-B275,0)+MAX(MAX(E276,C276)-B276,0)+MAX(MAX(E277,C277)-B277,0)+MAX(MAX(E278,C278)-B278,0)+MAX(MAX(E279,C279)-B279,0)+MAX(MAX(E280,C280)-B280,0)+MAX(MAX(E281,C281)-B281,0)+MAX(MAX(E282,C282)-B282,0)+MAX(MAX(E283,C283)-B283,0))</f>
        <v>#DIV/0!</v>
      </c>
      <c r="J280" s="1205"/>
      <c r="K280" s="1286"/>
      <c r="L280" s="1207"/>
      <c r="M280" s="112"/>
    </row>
    <row r="281" spans="1:15" ht="20.149999999999999" customHeight="1" x14ac:dyDescent="0.25">
      <c r="A281" s="481">
        <f t="shared" si="44"/>
        <v>-7</v>
      </c>
      <c r="B281" s="328"/>
      <c r="C281" s="1204" t="e">
        <f>IF(((F151+F152)/(F148+F151+F152))&gt;0.3,F27*H294-F148,B281)</f>
        <v>#DIV/0!</v>
      </c>
      <c r="D281" s="1205"/>
      <c r="E281" s="1204" t="e">
        <f>F148*(1-J298)/J298</f>
        <v>#DIV/0!</v>
      </c>
      <c r="F281" s="1205"/>
      <c r="G281" s="1213"/>
      <c r="H281" s="1214"/>
      <c r="I281" s="1204" t="e">
        <f>(MAX(MAX(E285,C285)-B285,0))*MAX(MAX(E281,C281)-B281,0)/(MAX(MAX(E274,C274)-B274,0)+MAX(MAX(E275,C275)-B275,0)+MAX(MAX(E276,C276)-B276,0)+MAX(MAX(E277,C277)-B277,0)+MAX(MAX(E278,C278)-B278,0)+MAX(MAX(E279,C279)-B279,0)+MAX(MAX(E280,C280)-B280,0)+MAX(MAX(E281,C281)-B281,0)+MAX(MAX(E282,C282)-B282,0)+MAX(MAX(E283,C283)-B283,0))</f>
        <v>#DIV/0!</v>
      </c>
      <c r="J281" s="1205"/>
      <c r="K281" s="1286"/>
      <c r="L281" s="1207"/>
      <c r="M281" s="112"/>
    </row>
    <row r="282" spans="1:15" ht="20.149999999999999" customHeight="1" x14ac:dyDescent="0.25">
      <c r="A282" s="481">
        <f t="shared" si="44"/>
        <v>-8</v>
      </c>
      <c r="B282" s="328"/>
      <c r="C282" s="1204" t="e">
        <f>IF(((E151+E152)/(E148+E151+E152))&gt;0.3,E27*H294-E148,B282)</f>
        <v>#DIV/0!</v>
      </c>
      <c r="D282" s="1205"/>
      <c r="E282" s="1204" t="e">
        <f>E148*(1-K298)/K298</f>
        <v>#DIV/0!</v>
      </c>
      <c r="F282" s="1205"/>
      <c r="G282" s="1213"/>
      <c r="H282" s="1214"/>
      <c r="I282" s="1204" t="e">
        <f>(MAX(MAX(E285,C285)-B285,0))*MAX(MAX(E282,C282)-B282,0)/(MAX(MAX(E274,C274)-B274,0)+MAX(MAX(E275,C275)-B275,0)+MAX(MAX(E276,C276)-B276,0)+MAX(MAX(E277,C277)-B277,0)+MAX(MAX(E278,C278)-B278,0)+MAX(MAX(E279,C279)-B279,0)+MAX(MAX(E280,C280)-B280,0)+MAX(MAX(E281,C281)-B281,0)+MAX(MAX(E282,C282)-B282,0)+MAX(MAX(E283,C283)-B283,0))</f>
        <v>#DIV/0!</v>
      </c>
      <c r="J282" s="1205"/>
      <c r="K282" s="1286"/>
      <c r="L282" s="1207"/>
      <c r="M282" s="112"/>
    </row>
    <row r="283" spans="1:15" ht="20.149999999999999" customHeight="1" x14ac:dyDescent="0.25">
      <c r="A283" s="481">
        <f t="shared" si="44"/>
        <v>-9</v>
      </c>
      <c r="B283" s="328"/>
      <c r="C283" s="1204" t="e">
        <f>IF(((D151+D152)/(D148+D151+D152))&gt;0.3,D27*H294-D148,B283)</f>
        <v>#DIV/0!</v>
      </c>
      <c r="D283" s="1205"/>
      <c r="E283" s="1204" t="e">
        <f>D148*(1-L298)/L298</f>
        <v>#DIV/0!</v>
      </c>
      <c r="F283" s="1205"/>
      <c r="G283" s="1213"/>
      <c r="H283" s="1214"/>
      <c r="I283" s="1204" t="e">
        <f>(MAX(MAX(E285,C285)-B285,0))*MAX(MAX(E283,C283)-B283,0)/(MAX(MAX(E274,C274)-B274,0)+MAX(MAX(E275,C275)-B275,0)+MAX(MAX(E276,C276)-B276,0)+MAX(MAX(E277,C277)-B277,0)+MAX(MAX(E278,C278)-B278,0)+MAX(MAX(E279,C279)-B279,0)+MAX(MAX(E280,C280)-B280,0)+MAX(MAX(E281,C281)-B281,0)+MAX(MAX(E282,C282)-B282,0)+MAX(MAX(E283,C283)-B283,0))</f>
        <v>#DIV/0!</v>
      </c>
      <c r="J283" s="1205"/>
      <c r="K283" s="1286"/>
      <c r="L283" s="1207"/>
      <c r="M283" s="112"/>
    </row>
    <row r="284" spans="1:15" ht="20.149999999999999" customHeight="1" x14ac:dyDescent="0.25">
      <c r="A284" s="54" t="s">
        <v>188</v>
      </c>
      <c r="B284" s="299"/>
      <c r="C284" s="1204">
        <f>B284</f>
        <v>0</v>
      </c>
      <c r="D284" s="1205"/>
      <c r="E284" s="1204">
        <f>B284</f>
        <v>0</v>
      </c>
      <c r="F284" s="1205"/>
      <c r="G284" s="1208"/>
      <c r="H284" s="1209"/>
      <c r="I284" s="1204"/>
      <c r="J284" s="1205"/>
      <c r="K284" s="1284"/>
      <c r="L284" s="1285"/>
      <c r="M284" s="112"/>
    </row>
    <row r="285" spans="1:15" ht="20.149999999999999" customHeight="1" x14ac:dyDescent="0.25">
      <c r="A285" s="100" t="s">
        <v>407</v>
      </c>
      <c r="B285" s="717">
        <f>SUM(B274:B284)</f>
        <v>0</v>
      </c>
      <c r="C285" s="1211" t="e">
        <f>SUM(C274:D284)</f>
        <v>#DIV/0!</v>
      </c>
      <c r="D285" s="1212"/>
      <c r="E285" s="1211" t="e">
        <f>SUM(E274:F284)</f>
        <v>#DIV/0!</v>
      </c>
      <c r="F285" s="1212"/>
      <c r="G285" s="1211" t="e">
        <f>MAX(B285,C285,E285)</f>
        <v>#DIV/0!</v>
      </c>
      <c r="H285" s="1212"/>
      <c r="I285" s="1275" t="e">
        <f>SUM(I274:J284)</f>
        <v>#DIV/0!</v>
      </c>
      <c r="J285" s="1212"/>
      <c r="K285" s="1275">
        <f>SUM(K274:L284)</f>
        <v>0</v>
      </c>
      <c r="L285" s="1212"/>
      <c r="M285" s="112"/>
    </row>
    <row r="286" spans="1:15" ht="19.5" customHeight="1" x14ac:dyDescent="0.25">
      <c r="A286" s="126"/>
      <c r="B286" s="127"/>
      <c r="C286" s="127"/>
      <c r="D286" s="127"/>
      <c r="E286" s="127"/>
      <c r="F286" s="127"/>
      <c r="G286" s="127"/>
      <c r="H286" s="127"/>
      <c r="I286" s="127"/>
      <c r="J286" s="127"/>
      <c r="K286" s="127"/>
      <c r="L286" s="141"/>
      <c r="M286" s="141"/>
      <c r="N286" s="67"/>
      <c r="O286" s="67"/>
    </row>
    <row r="287" spans="1:15" ht="20.149999999999999" customHeight="1" x14ac:dyDescent="0.25">
      <c r="A287" s="1276" t="s">
        <v>4</v>
      </c>
      <c r="B287" s="1276"/>
      <c r="C287" s="1276"/>
      <c r="D287" s="1276"/>
      <c r="E287" s="1276"/>
      <c r="F287" s="1276"/>
      <c r="G287" s="1276"/>
      <c r="H287" s="1276"/>
      <c r="I287" s="1276"/>
      <c r="J287" s="1276"/>
      <c r="K287" s="1276"/>
      <c r="L287" s="69"/>
      <c r="M287" s="1270"/>
      <c r="N287" s="67"/>
      <c r="O287" s="67"/>
    </row>
    <row r="288" spans="1:15" ht="36.799999999999997" customHeight="1" x14ac:dyDescent="0.25">
      <c r="A288" s="1283" t="s">
        <v>329</v>
      </c>
      <c r="B288" s="1283"/>
      <c r="C288" s="1283"/>
      <c r="D288" s="1283"/>
      <c r="E288" s="1283"/>
      <c r="F288" s="1283"/>
      <c r="G288" s="1283"/>
      <c r="H288" s="1283"/>
      <c r="I288" s="1283"/>
      <c r="J288" s="1283"/>
      <c r="K288" s="1283"/>
      <c r="L288" s="142"/>
      <c r="M288" s="1282"/>
      <c r="N288" s="67"/>
      <c r="O288" s="67"/>
    </row>
    <row r="289" spans="1:15" ht="30.8" customHeight="1" x14ac:dyDescent="0.25">
      <c r="A289" s="1283" t="s">
        <v>7</v>
      </c>
      <c r="B289" s="1283"/>
      <c r="C289" s="1283"/>
      <c r="D289" s="1283"/>
      <c r="E289" s="1283"/>
      <c r="F289" s="1283"/>
      <c r="G289" s="1283"/>
      <c r="H289" s="1283"/>
      <c r="I289" s="1283"/>
      <c r="J289" s="1283"/>
      <c r="K289" s="1283"/>
      <c r="L289" s="69"/>
      <c r="M289" s="1282"/>
      <c r="N289" s="67"/>
      <c r="O289" s="67"/>
    </row>
    <row r="290" spans="1:15" ht="20.149999999999999" customHeight="1" x14ac:dyDescent="0.25">
      <c r="B290" s="143"/>
      <c r="C290" s="135"/>
      <c r="D290" s="1274"/>
      <c r="E290" s="1274"/>
      <c r="F290" s="1274"/>
      <c r="G290" s="1274"/>
      <c r="H290" s="1270"/>
      <c r="I290" s="1270"/>
      <c r="J290" s="1271"/>
      <c r="K290" s="1271"/>
      <c r="L290" s="1271"/>
      <c r="M290" s="69"/>
      <c r="N290" s="67"/>
      <c r="O290" s="67"/>
    </row>
    <row r="291" spans="1:15" ht="21.9" customHeight="1" x14ac:dyDescent="0.25">
      <c r="A291" s="69"/>
      <c r="B291" s="708" t="s">
        <v>721</v>
      </c>
      <c r="C291" s="66">
        <f>B2</f>
        <v>0</v>
      </c>
      <c r="D291" s="482">
        <f>C291-1</f>
        <v>-1</v>
      </c>
      <c r="E291" s="482">
        <f>D291-1</f>
        <v>-2</v>
      </c>
      <c r="F291" s="482">
        <f>E291-1</f>
        <v>-3</v>
      </c>
      <c r="G291" s="482">
        <f>F291-1</f>
        <v>-4</v>
      </c>
      <c r="H291" s="74" t="s">
        <v>856</v>
      </c>
      <c r="I291" s="69"/>
      <c r="J291" s="69"/>
      <c r="K291" s="67"/>
      <c r="L291" s="67"/>
    </row>
    <row r="292" spans="1:15" ht="21.9" customHeight="1" x14ac:dyDescent="0.25">
      <c r="A292" s="69"/>
      <c r="B292" s="708" t="s">
        <v>722</v>
      </c>
      <c r="C292" s="294"/>
      <c r="D292" s="334"/>
      <c r="E292" s="294"/>
      <c r="F292" s="334"/>
      <c r="G292" s="334"/>
      <c r="H292" s="335">
        <f>SUM(C292:G292)</f>
        <v>0</v>
      </c>
      <c r="I292" s="135"/>
      <c r="J292" s="69"/>
      <c r="K292" s="67"/>
      <c r="L292" s="67"/>
    </row>
    <row r="293" spans="1:15" ht="21.9" customHeight="1" x14ac:dyDescent="0.25">
      <c r="A293" s="69"/>
      <c r="B293" s="708" t="s">
        <v>723</v>
      </c>
      <c r="C293" s="294"/>
      <c r="D293" s="334"/>
      <c r="E293" s="294"/>
      <c r="F293" s="334"/>
      <c r="G293" s="334"/>
      <c r="H293" s="335">
        <f>SUM(C293:G293)</f>
        <v>0</v>
      </c>
      <c r="I293" s="135"/>
      <c r="J293" s="69"/>
      <c r="K293" s="67"/>
      <c r="L293" s="67"/>
    </row>
    <row r="294" spans="1:15" ht="21.9" customHeight="1" x14ac:dyDescent="0.25">
      <c r="A294" s="69"/>
      <c r="B294" s="709" t="s">
        <v>724</v>
      </c>
      <c r="C294" s="313" t="e">
        <f t="shared" ref="C294:H294" si="45">(C292/C293)*1000</f>
        <v>#DIV/0!</v>
      </c>
      <c r="D294" s="313" t="e">
        <f t="shared" si="45"/>
        <v>#DIV/0!</v>
      </c>
      <c r="E294" s="313" t="e">
        <f t="shared" si="45"/>
        <v>#DIV/0!</v>
      </c>
      <c r="F294" s="313" t="e">
        <f t="shared" si="45"/>
        <v>#DIV/0!</v>
      </c>
      <c r="G294" s="313" t="e">
        <f t="shared" si="45"/>
        <v>#DIV/0!</v>
      </c>
      <c r="H294" s="313" t="e">
        <f t="shared" si="45"/>
        <v>#DIV/0!</v>
      </c>
      <c r="I294" s="135"/>
      <c r="J294" s="69"/>
      <c r="K294" s="67"/>
      <c r="L294" s="67"/>
    </row>
    <row r="295" spans="1:15" s="221" customFormat="1" ht="21.9" customHeight="1" x14ac:dyDescent="0.25">
      <c r="A295" s="710"/>
      <c r="B295" s="711"/>
      <c r="C295" s="712"/>
      <c r="D295" s="712"/>
      <c r="E295" s="712"/>
      <c r="F295" s="712"/>
      <c r="G295" s="712"/>
      <c r="H295" s="712"/>
      <c r="I295" s="713"/>
      <c r="J295" s="710"/>
      <c r="K295" s="714"/>
      <c r="L295" s="714"/>
    </row>
    <row r="296" spans="1:15" ht="21.9" customHeight="1" x14ac:dyDescent="0.25">
      <c r="L296" s="69"/>
      <c r="M296" s="67"/>
      <c r="N296" s="67"/>
    </row>
    <row r="297" spans="1:15" ht="14" x14ac:dyDescent="0.25">
      <c r="B297" s="65" t="s">
        <v>720</v>
      </c>
      <c r="C297" s="100" t="s">
        <v>211</v>
      </c>
      <c r="D297" s="100" t="s">
        <v>202</v>
      </c>
      <c r="E297" s="100" t="s">
        <v>203</v>
      </c>
      <c r="F297" s="100" t="s">
        <v>204</v>
      </c>
      <c r="G297" s="100" t="s">
        <v>205</v>
      </c>
      <c r="H297" s="100" t="s">
        <v>206</v>
      </c>
      <c r="I297" s="100" t="s">
        <v>207</v>
      </c>
      <c r="J297" s="100" t="s">
        <v>208</v>
      </c>
      <c r="K297" s="100" t="s">
        <v>209</v>
      </c>
      <c r="L297" s="100" t="s">
        <v>210</v>
      </c>
    </row>
    <row r="298" spans="1:15" ht="14" x14ac:dyDescent="0.3">
      <c r="C298" s="715" t="e">
        <f>(C224+D228+E232+F236+G240+H244+I248+J252+K256+L260)/(L262+L258+L254+L250+L246+L242+L238+L234+L230+L226)</f>
        <v>#DIV/0!</v>
      </c>
      <c r="D298" s="715" t="e">
        <f>(D223+D224+E227+E228+F231+F232+G235+G236+H239+H240+I243+I244+J247+J248+K251+K252+L255+L256)/(L258+L254+L250+L246+L242+L238+L234+L230+L226)</f>
        <v>#DIV/0!</v>
      </c>
      <c r="E298" s="715" t="e">
        <f>(E223+E224+F227+F228+G231+G232+H235+H236+I239+I240+J243+J244+K247+K248+L251+L252)/(L254+L250+L246+L242+L238+L234+L230+L226)</f>
        <v>#DIV/0!</v>
      </c>
      <c r="F298" s="715" t="e">
        <f>(F223+F224+G227+G228+H231+H232+I235+I236+J239+J240+K243+K244+L247+L248)/(L250+L246+L242+L238+L234+L230+L226)</f>
        <v>#DIV/0!</v>
      </c>
      <c r="G298" s="715" t="e">
        <f>(G223+G224+H227+H228+I231+I232+J235+J236+K239+K240+L243+L244)/(L246+L242+L238+L234+L230+L226)</f>
        <v>#DIV/0!</v>
      </c>
      <c r="H298" s="715" t="e">
        <f>(H223+H224+I227+I228+J231+J232+K235+K236+L239+L240)/(L242+L238+L234+L230+L226)</f>
        <v>#DIV/0!</v>
      </c>
      <c r="I298" s="715" t="e">
        <f>(I223+I224+J227+J228+K231+K232+L235+L236)/(L238+L234+L230+L226)</f>
        <v>#DIV/0!</v>
      </c>
      <c r="J298" s="715" t="e">
        <f>(J223+J224+K227+K228+L231+L232)/(L234+L230+L226)</f>
        <v>#DIV/0!</v>
      </c>
      <c r="K298" s="715" t="e">
        <f>(K223+K224+L227+L228)/(L230+L226)</f>
        <v>#DIV/0!</v>
      </c>
      <c r="L298" s="715" t="e">
        <f>(L223+L224)/(L226)</f>
        <v>#DIV/0!</v>
      </c>
    </row>
    <row r="299" spans="1:15" x14ac:dyDescent="0.25">
      <c r="C299" s="716"/>
      <c r="D299" s="716"/>
      <c r="E299" s="716"/>
      <c r="F299" s="716"/>
      <c r="G299" s="716"/>
      <c r="H299" s="716"/>
      <c r="I299" s="716"/>
      <c r="J299" s="716"/>
      <c r="K299" s="716"/>
      <c r="L299" s="716"/>
    </row>
    <row r="304" spans="1:15" x14ac:dyDescent="0.25">
      <c r="A304" s="1162" t="s">
        <v>330</v>
      </c>
      <c r="B304" s="1162"/>
      <c r="C304" s="1162"/>
      <c r="D304" s="1162"/>
      <c r="E304" s="1162"/>
      <c r="F304" s="1162"/>
      <c r="G304" s="1162"/>
      <c r="H304" s="1162"/>
      <c r="I304" s="1162"/>
      <c r="J304" s="1162"/>
      <c r="K304" s="1162"/>
    </row>
    <row r="305" spans="1:11" x14ac:dyDescent="0.25">
      <c r="A305" s="67"/>
      <c r="B305" s="67"/>
      <c r="C305" s="67"/>
      <c r="D305" s="67"/>
      <c r="E305" s="67"/>
      <c r="F305" s="67"/>
      <c r="G305" s="67"/>
      <c r="H305" s="67" t="s">
        <v>213</v>
      </c>
      <c r="I305" s="67"/>
      <c r="J305" s="67"/>
      <c r="K305" s="67"/>
    </row>
    <row r="306" spans="1:11" ht="73.5" customHeight="1" x14ac:dyDescent="0.25">
      <c r="A306" s="74" t="s">
        <v>9</v>
      </c>
      <c r="B306" s="1281" t="s">
        <v>316</v>
      </c>
      <c r="C306" s="1165"/>
      <c r="D306" s="1165" t="s">
        <v>8</v>
      </c>
      <c r="E306" s="1165"/>
      <c r="F306" s="1165" t="s">
        <v>287</v>
      </c>
      <c r="G306" s="1165"/>
      <c r="H306" s="1165" t="s">
        <v>286</v>
      </c>
      <c r="I306" s="1165"/>
      <c r="J306" s="1165" t="s">
        <v>328</v>
      </c>
      <c r="K306" s="1165"/>
    </row>
    <row r="307" spans="1:11" ht="21.9" customHeight="1" x14ac:dyDescent="0.25">
      <c r="A307" s="481">
        <f>B2</f>
        <v>0</v>
      </c>
      <c r="B307" s="1226"/>
      <c r="C307" s="1227"/>
      <c r="D307" s="1221" t="e">
        <f>IF(((M170+M171)/(M170+M171+M167))&gt;0.3,M51*I328-M167,B307)</f>
        <v>#DIV/0!</v>
      </c>
      <c r="E307" s="1222"/>
      <c r="F307" s="1223"/>
      <c r="G307" s="1224"/>
      <c r="H307" s="1221" t="e">
        <f>(MAX(D318-B318,0))*MAX(D307-B307,0)/(MAX(D307-B307,0)+MAX(D308-B308,0)+MAX(D309-B309,0)+MAX(D310-B310,0)+MAX(D311-B311,0)+MAX(D312-B312,0)+MAX(D313-B313,0)+MAX(D314-B314,0)+MAX(D315-B315,0)+MAX(D316-B316,0))</f>
        <v>#DIV/0!</v>
      </c>
      <c r="I307" s="1222"/>
      <c r="J307" s="1279"/>
      <c r="K307" s="1280"/>
    </row>
    <row r="308" spans="1:11" ht="21.9" customHeight="1" x14ac:dyDescent="0.25">
      <c r="A308" s="481">
        <f>A307-1</f>
        <v>-1</v>
      </c>
      <c r="B308" s="1206"/>
      <c r="C308" s="1207"/>
      <c r="D308" s="1204" t="e">
        <f>IF(((L170+L171)/(L170+L171+L167))&gt;0.3,L51*I328-L167,B308)</f>
        <v>#DIV/0!</v>
      </c>
      <c r="E308" s="1205"/>
      <c r="F308" s="1213"/>
      <c r="G308" s="1214"/>
      <c r="H308" s="1204" t="e">
        <f>(MAX(D318-B318,0))*MAX(D308-B308,0)/(MAX(D307-B307,0)+MAX(D308-B308,0)+MAX(D309-B309,0)+MAX(D310-B310,0)+MAX(D311-B311,0)+MAX(D312-B312,0)+MAX(D313-B313,0)+MAX(D314-B314,0)+MAX(D315-B315,0)+MAX(D316-B316,0))</f>
        <v>#DIV/0!</v>
      </c>
      <c r="I308" s="1205"/>
      <c r="J308" s="1277"/>
      <c r="K308" s="1278"/>
    </row>
    <row r="309" spans="1:11" ht="21.9" customHeight="1" x14ac:dyDescent="0.25">
      <c r="A309" s="481">
        <f t="shared" ref="A309:A316" si="46">A308-1</f>
        <v>-2</v>
      </c>
      <c r="B309" s="1206"/>
      <c r="C309" s="1207"/>
      <c r="D309" s="1204" t="e">
        <f>IF(((K170+K171)/(K170+K171+K167))&gt;0.3,K51*I328-K167,B309)</f>
        <v>#DIV/0!</v>
      </c>
      <c r="E309" s="1205"/>
      <c r="F309" s="1213"/>
      <c r="G309" s="1214"/>
      <c r="H309" s="1204" t="e">
        <f>(MAX(D318-B318,0))*MAX(D309-B309,0)/(MAX(D307-B307,0)+MAX(D308-B308,0)+MAX(D309-B309,0)+MAX(D310-B310,0)+MAX(D311-B311,0)+MAX(D312-B312,0)+MAX(D313-B313,0)+MAX(D314-B314,0)+MAX(D315-B315,0)+MAX(D316-B316,0))</f>
        <v>#DIV/0!</v>
      </c>
      <c r="I309" s="1205"/>
      <c r="J309" s="1277"/>
      <c r="K309" s="1278"/>
    </row>
    <row r="310" spans="1:11" ht="21.9" customHeight="1" x14ac:dyDescent="0.25">
      <c r="A310" s="481">
        <f t="shared" si="46"/>
        <v>-3</v>
      </c>
      <c r="B310" s="1206"/>
      <c r="C310" s="1207"/>
      <c r="D310" s="1204" t="e">
        <f>IF(((J170+J171)/(J170+J171+J167))&gt;0.3,J51*I328-J167,B310)</f>
        <v>#DIV/0!</v>
      </c>
      <c r="E310" s="1205"/>
      <c r="F310" s="1213"/>
      <c r="G310" s="1214"/>
      <c r="H310" s="1204" t="e">
        <f>(MAX(D318-B318,0))*MAX(D310-B310,0)/(MAX(D307-B307,0)+MAX(D308-B308,0)+MAX(D309-B309,0)+MAX(D310-B310,0)+MAX(D311-B311,0)+MAX(D312-B312,0)+MAX(D313-B313,0)+MAX(D314-B314,0)+MAX(D315-B315,0)+MAX(D316-B316,0))</f>
        <v>#DIV/0!</v>
      </c>
      <c r="I310" s="1205"/>
      <c r="J310" s="1277"/>
      <c r="K310" s="1278"/>
    </row>
    <row r="311" spans="1:11" ht="21.9" customHeight="1" x14ac:dyDescent="0.25">
      <c r="A311" s="481">
        <f t="shared" si="46"/>
        <v>-4</v>
      </c>
      <c r="B311" s="1206"/>
      <c r="C311" s="1207"/>
      <c r="D311" s="1204" t="e">
        <f>IF(((I170+I171)/(I170+I171+I167))&gt;0.3,I51*I328-I167,B311)</f>
        <v>#DIV/0!</v>
      </c>
      <c r="E311" s="1205"/>
      <c r="F311" s="1213"/>
      <c r="G311" s="1214"/>
      <c r="H311" s="1204" t="e">
        <f>(MAX(D318-B318,0))*MAX(D311-B311,0)/(MAX(D307-B307,0)+MAX(D308-B308,0)+MAX(D309-B309,0)+MAX(D310-B310,0)+MAX(D311-B311,0)+MAX(D312-B312,0)+MAX(D313-B313,0)+MAX(D314-B314,0)+MAX(D315-B315,0)+MAX(D316-B316,0))</f>
        <v>#DIV/0!</v>
      </c>
      <c r="I311" s="1205"/>
      <c r="J311" s="1277"/>
      <c r="K311" s="1278"/>
    </row>
    <row r="312" spans="1:11" ht="21.9" customHeight="1" x14ac:dyDescent="0.25">
      <c r="A312" s="481">
        <f t="shared" si="46"/>
        <v>-5</v>
      </c>
      <c r="B312" s="1206"/>
      <c r="C312" s="1207"/>
      <c r="D312" s="1204" t="e">
        <f>IF(((H170+H171)/(H170+H171+H167))&gt;0.3,H51*I328-H167,B312)</f>
        <v>#DIV/0!</v>
      </c>
      <c r="E312" s="1205"/>
      <c r="F312" s="1213"/>
      <c r="G312" s="1214"/>
      <c r="H312" s="1204" t="e">
        <f>(MAX(D318-B318,0))*MAX(D312-B312,0)/(MAX(D307-B307,0)+MAX(D308-B308,0)+MAX(D309-B309,0)+MAX(D310-B310,0)+MAX(D311-B311,0)+MAX(D312-B312,0)+MAX(D313-B313,0)+MAX(D314-B314,0)+MAX(D315-B315,0)+MAX(D316-B316,0))</f>
        <v>#DIV/0!</v>
      </c>
      <c r="I312" s="1205"/>
      <c r="J312" s="1277"/>
      <c r="K312" s="1278"/>
    </row>
    <row r="313" spans="1:11" ht="21.9" customHeight="1" x14ac:dyDescent="0.25">
      <c r="A313" s="481">
        <f t="shared" si="46"/>
        <v>-6</v>
      </c>
      <c r="B313" s="1206"/>
      <c r="C313" s="1207"/>
      <c r="D313" s="1204" t="e">
        <f>IF(((G170+G171)/(G170+G171+G167))&gt;0.3,G51*I328-G167,B313)</f>
        <v>#DIV/0!</v>
      </c>
      <c r="E313" s="1205"/>
      <c r="F313" s="1213"/>
      <c r="G313" s="1214"/>
      <c r="H313" s="1204" t="e">
        <f>(MAX(D318-B318,0))*MAX(D313-B313,0)/(MAX(D307-B307,0)+MAX(D308-B308,0)+MAX(D309-B309,0)+MAX(D310-B310,0)+MAX(D311-B311,0)+MAX(D312-B312,0)+MAX(D313-B313,0)+MAX(D314-B314,0)+MAX(D315-B315,0)+MAX(D316-B316,0))</f>
        <v>#DIV/0!</v>
      </c>
      <c r="I313" s="1205"/>
      <c r="J313" s="1277"/>
      <c r="K313" s="1278"/>
    </row>
    <row r="314" spans="1:11" ht="21.9" customHeight="1" x14ac:dyDescent="0.25">
      <c r="A314" s="481">
        <f t="shared" si="46"/>
        <v>-7</v>
      </c>
      <c r="B314" s="1206"/>
      <c r="C314" s="1207"/>
      <c r="D314" s="1204" t="e">
        <f>IF(((F170+F171)/(F170+F171+F167))&gt;0.3,F51*I328-F167,B314)</f>
        <v>#DIV/0!</v>
      </c>
      <c r="E314" s="1205"/>
      <c r="F314" s="1213"/>
      <c r="G314" s="1214"/>
      <c r="H314" s="1204" t="e">
        <f>(MAX(D318-B318,0))*MAX(D314-B314,0)/(MAX(D307-B307,0)+MAX(D308-B308,0)+MAX(D309-B309,0)+MAX(D310-B310,0)+MAX(D311-B311,0)+MAX(D312-B312,0)+MAX(D313-B313,0)+MAX(D314-B314,0)+MAX(D315-B315,0)+MAX(D316-B316,0))</f>
        <v>#DIV/0!</v>
      </c>
      <c r="I314" s="1205"/>
      <c r="J314" s="1277"/>
      <c r="K314" s="1278"/>
    </row>
    <row r="315" spans="1:11" ht="21.9" customHeight="1" x14ac:dyDescent="0.25">
      <c r="A315" s="481">
        <f t="shared" si="46"/>
        <v>-8</v>
      </c>
      <c r="B315" s="1206"/>
      <c r="C315" s="1207"/>
      <c r="D315" s="1204" t="e">
        <f>IF(((E170+E171)/(E170+E171+E167))&gt;0.3,E51*I328-E167,B315)</f>
        <v>#DIV/0!</v>
      </c>
      <c r="E315" s="1205"/>
      <c r="F315" s="1213"/>
      <c r="G315" s="1214"/>
      <c r="H315" s="1204" t="e">
        <f>(MAX(D318-B318,0))*MAX(D315-B315,0)/(MAX(D307-B307,0)+MAX(D308-B308,0)+MAX(D309-B309,0)+MAX(D310-B310,0)+MAX(D311-B311,0)+MAX(D312-B312,0)+MAX(D313-B313,0)+MAX(D314-B314,0)+MAX(D315-B315,0)+MAX(D316-B316,0))</f>
        <v>#DIV/0!</v>
      </c>
      <c r="I315" s="1205"/>
      <c r="J315" s="1277"/>
      <c r="K315" s="1278"/>
    </row>
    <row r="316" spans="1:11" ht="21.9" customHeight="1" x14ac:dyDescent="0.25">
      <c r="A316" s="481">
        <f t="shared" si="46"/>
        <v>-9</v>
      </c>
      <c r="B316" s="1206"/>
      <c r="C316" s="1207"/>
      <c r="D316" s="1204" t="e">
        <f>IF(((D170+D171)/(D170+D171+D167))&gt;0.3,D51*I328-D167,B316)</f>
        <v>#DIV/0!</v>
      </c>
      <c r="E316" s="1205"/>
      <c r="F316" s="1213"/>
      <c r="G316" s="1214"/>
      <c r="H316" s="1204" t="e">
        <f>(MAX(D318-B318,0))*MAX(D316-B316,0)/(MAX(D307-B307,0)+MAX(D308-B308,0)+MAX(D309-B309,0)+MAX(D310-B310,0)+MAX(D311-B311,0)+MAX(D312-B312,0)+MAX(D313-B313,0)+MAX(D314-B314,0)+MAX(D315-B315,0)+MAX(D316-B316,0))</f>
        <v>#DIV/0!</v>
      </c>
      <c r="I316" s="1205"/>
      <c r="J316" s="1277"/>
      <c r="K316" s="1278"/>
    </row>
    <row r="317" spans="1:11" ht="21.9" customHeight="1" x14ac:dyDescent="0.25">
      <c r="A317" s="54" t="s">
        <v>188</v>
      </c>
      <c r="B317" s="1206"/>
      <c r="C317" s="1207"/>
      <c r="D317" s="1204">
        <f>B317</f>
        <v>0</v>
      </c>
      <c r="E317" s="1205"/>
      <c r="F317" s="1208"/>
      <c r="G317" s="1209"/>
      <c r="H317" s="1204"/>
      <c r="I317" s="1205"/>
      <c r="J317" s="1277"/>
      <c r="K317" s="1278"/>
    </row>
    <row r="318" spans="1:11" ht="21.9" customHeight="1" x14ac:dyDescent="0.25">
      <c r="A318" s="100" t="s">
        <v>407</v>
      </c>
      <c r="B318" s="1211">
        <f>SUM(B307:C317)</f>
        <v>0</v>
      </c>
      <c r="C318" s="1212"/>
      <c r="D318" s="1211" t="e">
        <f>SUM(D307:E317)</f>
        <v>#DIV/0!</v>
      </c>
      <c r="E318" s="1212"/>
      <c r="F318" s="1211" t="e">
        <f>MAX(B318,D318)</f>
        <v>#DIV/0!</v>
      </c>
      <c r="G318" s="1212"/>
      <c r="H318" s="1275" t="e">
        <f>SUM(H307:I317)</f>
        <v>#DIV/0!</v>
      </c>
      <c r="I318" s="1212"/>
      <c r="J318" s="1275">
        <f>SUM(J307:K317)</f>
        <v>0</v>
      </c>
      <c r="K318" s="1212"/>
    </row>
    <row r="319" spans="1:11" ht="21.9" customHeight="1" x14ac:dyDescent="0.25">
      <c r="A319" s="126"/>
      <c r="B319" s="127"/>
      <c r="C319" s="127"/>
      <c r="D319" s="127"/>
      <c r="E319" s="127"/>
      <c r="F319" s="127"/>
      <c r="G319" s="127"/>
      <c r="H319" s="127"/>
      <c r="I319" s="127"/>
      <c r="J319" s="127"/>
      <c r="K319" s="127"/>
    </row>
    <row r="320" spans="1:11" ht="21.9" customHeight="1" x14ac:dyDescent="0.25">
      <c r="A320" s="1276" t="s">
        <v>4</v>
      </c>
      <c r="B320" s="1276"/>
      <c r="C320" s="1276"/>
      <c r="D320" s="1276"/>
      <c r="E320" s="1276"/>
      <c r="F320" s="1276"/>
      <c r="G320" s="1276"/>
      <c r="H320" s="1276"/>
      <c r="I320" s="1276"/>
      <c r="J320" s="1276"/>
      <c r="K320" s="1276"/>
    </row>
    <row r="321" spans="1:11" ht="21.9" customHeight="1" x14ac:dyDescent="0.25">
      <c r="A321" s="1276" t="s">
        <v>10</v>
      </c>
      <c r="B321" s="1276"/>
      <c r="C321" s="1276"/>
      <c r="D321" s="1276"/>
      <c r="E321" s="1276"/>
      <c r="F321" s="1276"/>
      <c r="G321" s="1276"/>
      <c r="H321" s="1276"/>
      <c r="I321" s="1276"/>
      <c r="J321" s="1276"/>
      <c r="K321" s="1276"/>
    </row>
    <row r="322" spans="1:11" ht="21.9" customHeight="1" x14ac:dyDescent="0.25">
      <c r="A322" s="1276" t="s">
        <v>11</v>
      </c>
      <c r="B322" s="1276"/>
      <c r="C322" s="1276"/>
      <c r="D322" s="1276"/>
      <c r="E322" s="1276"/>
      <c r="F322" s="1276"/>
      <c r="G322" s="1276"/>
      <c r="H322" s="1276"/>
      <c r="I322" s="1276"/>
      <c r="J322" s="1276"/>
      <c r="K322" s="1276"/>
    </row>
    <row r="323" spans="1:11" ht="21.9" customHeight="1" x14ac:dyDescent="0.25">
      <c r="A323" s="69"/>
      <c r="B323" s="69"/>
      <c r="C323" s="69"/>
      <c r="D323" s="69"/>
      <c r="E323" s="69"/>
      <c r="F323" s="69"/>
      <c r="G323" s="69"/>
      <c r="H323" s="69"/>
      <c r="I323" s="69"/>
      <c r="J323" s="69"/>
      <c r="K323" s="69"/>
    </row>
    <row r="324" spans="1:11" ht="21.9" customHeight="1" x14ac:dyDescent="0.25">
      <c r="A324" s="135"/>
      <c r="B324" s="1274"/>
      <c r="C324" s="1274"/>
      <c r="D324" s="1274"/>
      <c r="E324" s="1274"/>
      <c r="F324" s="1270"/>
      <c r="G324" s="1270"/>
      <c r="H324" s="1271"/>
      <c r="I324" s="1271"/>
      <c r="J324" s="1271"/>
      <c r="K324" s="67"/>
    </row>
    <row r="325" spans="1:11" ht="21.9" customHeight="1" x14ac:dyDescent="0.25">
      <c r="A325" s="1272" t="s">
        <v>721</v>
      </c>
      <c r="B325" s="1272"/>
      <c r="C325" s="1272"/>
      <c r="D325" s="66">
        <f>B2</f>
        <v>0</v>
      </c>
      <c r="E325" s="482">
        <f>D325-1</f>
        <v>-1</v>
      </c>
      <c r="F325" s="482">
        <f>E325-1</f>
        <v>-2</v>
      </c>
      <c r="G325" s="482">
        <f>F325-1</f>
        <v>-3</v>
      </c>
      <c r="H325" s="482">
        <f>G325-1</f>
        <v>-4</v>
      </c>
      <c r="I325" s="74" t="s">
        <v>856</v>
      </c>
      <c r="J325" s="69"/>
      <c r="K325" s="67"/>
    </row>
    <row r="326" spans="1:11" ht="21.9" customHeight="1" x14ac:dyDescent="0.25">
      <c r="A326" s="1272" t="s">
        <v>722</v>
      </c>
      <c r="B326" s="1272"/>
      <c r="C326" s="1272"/>
      <c r="D326" s="294"/>
      <c r="E326" s="334"/>
      <c r="F326" s="294"/>
      <c r="G326" s="334"/>
      <c r="H326" s="334"/>
      <c r="I326" s="335">
        <f>SUM(D326:H326)</f>
        <v>0</v>
      </c>
      <c r="J326" s="135"/>
      <c r="K326" s="67"/>
    </row>
    <row r="327" spans="1:11" ht="21.9" customHeight="1" x14ac:dyDescent="0.25">
      <c r="A327" s="1272" t="s">
        <v>723</v>
      </c>
      <c r="B327" s="1272"/>
      <c r="C327" s="1272"/>
      <c r="D327" s="294"/>
      <c r="E327" s="334"/>
      <c r="F327" s="294"/>
      <c r="G327" s="334"/>
      <c r="H327" s="334"/>
      <c r="I327" s="335">
        <f>SUM(D327:H327)</f>
        <v>0</v>
      </c>
      <c r="J327" s="135"/>
      <c r="K327" s="67"/>
    </row>
    <row r="328" spans="1:11" ht="21.9" customHeight="1" x14ac:dyDescent="0.25">
      <c r="A328" s="1273" t="s">
        <v>724</v>
      </c>
      <c r="B328" s="1273"/>
      <c r="C328" s="1273"/>
      <c r="D328" s="313" t="e">
        <f t="shared" ref="D328:I328" si="47">(D326/D327)*1000</f>
        <v>#DIV/0!</v>
      </c>
      <c r="E328" s="313" t="e">
        <f t="shared" si="47"/>
        <v>#DIV/0!</v>
      </c>
      <c r="F328" s="313" t="e">
        <f t="shared" si="47"/>
        <v>#DIV/0!</v>
      </c>
      <c r="G328" s="313" t="e">
        <f t="shared" si="47"/>
        <v>#DIV/0!</v>
      </c>
      <c r="H328" s="313" t="e">
        <f t="shared" si="47"/>
        <v>#DIV/0!</v>
      </c>
      <c r="I328" s="313" t="e">
        <f t="shared" si="47"/>
        <v>#DIV/0!</v>
      </c>
      <c r="J328" s="135"/>
      <c r="K328" s="67"/>
    </row>
  </sheetData>
  <mergeCells count="343">
    <mergeCell ref="A4:I4"/>
    <mergeCell ref="A6:I6"/>
    <mergeCell ref="A8:B8"/>
    <mergeCell ref="A9:B9"/>
    <mergeCell ref="A10:B10"/>
    <mergeCell ref="A11:B11"/>
    <mergeCell ref="A12:B12"/>
    <mergeCell ref="A13:B13"/>
    <mergeCell ref="A28:B28"/>
    <mergeCell ref="A29:B29"/>
    <mergeCell ref="A30:B30"/>
    <mergeCell ref="A31:B31"/>
    <mergeCell ref="A34:B34"/>
    <mergeCell ref="A35:B35"/>
    <mergeCell ref="A36:B36"/>
    <mergeCell ref="A37:B37"/>
    <mergeCell ref="A14:B14"/>
    <mergeCell ref="A15:B15"/>
    <mergeCell ref="A32:B32"/>
    <mergeCell ref="A33:B33"/>
    <mergeCell ref="A22:B22"/>
    <mergeCell ref="A23:B23"/>
    <mergeCell ref="A24:B24"/>
    <mergeCell ref="A25:B25"/>
    <mergeCell ref="A26:B26"/>
    <mergeCell ref="A27:B27"/>
    <mergeCell ref="A19:N19"/>
    <mergeCell ref="A21:N21"/>
    <mergeCell ref="A38:B38"/>
    <mergeCell ref="A40:I40"/>
    <mergeCell ref="A59:B59"/>
    <mergeCell ref="A60:B60"/>
    <mergeCell ref="A49:B49"/>
    <mergeCell ref="A50:B50"/>
    <mergeCell ref="A51:B51"/>
    <mergeCell ref="A52:B52"/>
    <mergeCell ref="A53:B53"/>
    <mergeCell ref="A54:B54"/>
    <mergeCell ref="A41:I41"/>
    <mergeCell ref="A42:I42"/>
    <mergeCell ref="A61:B61"/>
    <mergeCell ref="A62:B62"/>
    <mergeCell ref="A65:N65"/>
    <mergeCell ref="A66:B66"/>
    <mergeCell ref="A67:B67"/>
    <mergeCell ref="A68:B68"/>
    <mergeCell ref="A69:B69"/>
    <mergeCell ref="A70:B70"/>
    <mergeCell ref="A45:N45"/>
    <mergeCell ref="A46:B46"/>
    <mergeCell ref="A47:B47"/>
    <mergeCell ref="A48:B48"/>
    <mergeCell ref="A55:B55"/>
    <mergeCell ref="A56:B56"/>
    <mergeCell ref="A57:B57"/>
    <mergeCell ref="A58:B58"/>
    <mergeCell ref="A71:B71"/>
    <mergeCell ref="A72:B72"/>
    <mergeCell ref="D85:D86"/>
    <mergeCell ref="E85:E86"/>
    <mergeCell ref="A75:B75"/>
    <mergeCell ref="A76:B76"/>
    <mergeCell ref="A77:B77"/>
    <mergeCell ref="A78:B78"/>
    <mergeCell ref="A79:B79"/>
    <mergeCell ref="A80:B80"/>
    <mergeCell ref="A73:B73"/>
    <mergeCell ref="A74:B74"/>
    <mergeCell ref="A83:H83"/>
    <mergeCell ref="A84:I84"/>
    <mergeCell ref="F85:F86"/>
    <mergeCell ref="G85:G86"/>
    <mergeCell ref="H85:H86"/>
    <mergeCell ref="A86:B86"/>
    <mergeCell ref="A85:B85"/>
    <mergeCell ref="C85:C86"/>
    <mergeCell ref="A87:B87"/>
    <mergeCell ref="A92:B92"/>
    <mergeCell ref="C95:D95"/>
    <mergeCell ref="E95:F95"/>
    <mergeCell ref="C96:D96"/>
    <mergeCell ref="E96:F96"/>
    <mergeCell ref="A88:B88"/>
    <mergeCell ref="A89:B89"/>
    <mergeCell ref="A90:B90"/>
    <mergeCell ref="A91:B91"/>
    <mergeCell ref="A94:F94"/>
    <mergeCell ref="C97:D97"/>
    <mergeCell ref="E97:F97"/>
    <mergeCell ref="D114:D115"/>
    <mergeCell ref="E114:E115"/>
    <mergeCell ref="E98:F98"/>
    <mergeCell ref="C99:D99"/>
    <mergeCell ref="E99:F99"/>
    <mergeCell ref="A112:H112"/>
    <mergeCell ref="C100:D100"/>
    <mergeCell ref="E100:F100"/>
    <mergeCell ref="A118:B118"/>
    <mergeCell ref="C98:D98"/>
    <mergeCell ref="A123:F123"/>
    <mergeCell ref="E125:F125"/>
    <mergeCell ref="A145:B145"/>
    <mergeCell ref="A144:B144"/>
    <mergeCell ref="C126:D126"/>
    <mergeCell ref="E126:F126"/>
    <mergeCell ref="A119:B119"/>
    <mergeCell ref="A120:B120"/>
    <mergeCell ref="E124:F124"/>
    <mergeCell ref="A113:I113"/>
    <mergeCell ref="F114:F115"/>
    <mergeCell ref="G114:G115"/>
    <mergeCell ref="H114:H115"/>
    <mergeCell ref="A115:B115"/>
    <mergeCell ref="A114:B114"/>
    <mergeCell ref="C114:C115"/>
    <mergeCell ref="A116:B116"/>
    <mergeCell ref="A117:B117"/>
    <mergeCell ref="A121:B121"/>
    <mergeCell ref="C125:D125"/>
    <mergeCell ref="C124:D124"/>
    <mergeCell ref="A146:B146"/>
    <mergeCell ref="C127:D127"/>
    <mergeCell ref="E127:F127"/>
    <mergeCell ref="C128:D128"/>
    <mergeCell ref="E128:F128"/>
    <mergeCell ref="C129:D129"/>
    <mergeCell ref="E129:F129"/>
    <mergeCell ref="A141:N141"/>
    <mergeCell ref="A142:N142"/>
    <mergeCell ref="A143:B143"/>
    <mergeCell ref="A157:B157"/>
    <mergeCell ref="A158:B158"/>
    <mergeCell ref="A147:B147"/>
    <mergeCell ref="A148:B148"/>
    <mergeCell ref="A149:B149"/>
    <mergeCell ref="A150:B150"/>
    <mergeCell ref="A151:B151"/>
    <mergeCell ref="A161:N161"/>
    <mergeCell ref="A162:B162"/>
    <mergeCell ref="A163:B163"/>
    <mergeCell ref="A164:B164"/>
    <mergeCell ref="A165:B165"/>
    <mergeCell ref="A166:B166"/>
    <mergeCell ref="A152:B152"/>
    <mergeCell ref="A153:B153"/>
    <mergeCell ref="A154:B154"/>
    <mergeCell ref="A155:B155"/>
    <mergeCell ref="A156:B156"/>
    <mergeCell ref="A167:B167"/>
    <mergeCell ref="A168:B168"/>
    <mergeCell ref="A169:B169"/>
    <mergeCell ref="A170:B170"/>
    <mergeCell ref="A173:B173"/>
    <mergeCell ref="A174:B174"/>
    <mergeCell ref="A175:B175"/>
    <mergeCell ref="A176:B176"/>
    <mergeCell ref="A172:B172"/>
    <mergeCell ref="A171:B171"/>
    <mergeCell ref="A177:B177"/>
    <mergeCell ref="A180:N180"/>
    <mergeCell ref="A197:B197"/>
    <mergeCell ref="A198:B198"/>
    <mergeCell ref="A187:B187"/>
    <mergeCell ref="A188:B188"/>
    <mergeCell ref="A189:B189"/>
    <mergeCell ref="A190:B190"/>
    <mergeCell ref="A181:N181"/>
    <mergeCell ref="A182:B182"/>
    <mergeCell ref="A220:L220"/>
    <mergeCell ref="A223:A226"/>
    <mergeCell ref="A227:A230"/>
    <mergeCell ref="A231:A234"/>
    <mergeCell ref="A235:A238"/>
    <mergeCell ref="A239:A242"/>
    <mergeCell ref="A243:A246"/>
    <mergeCell ref="A247:A250"/>
    <mergeCell ref="A183:B183"/>
    <mergeCell ref="A184:B184"/>
    <mergeCell ref="A185:B185"/>
    <mergeCell ref="A186:B186"/>
    <mergeCell ref="A193:B193"/>
    <mergeCell ref="A194:B194"/>
    <mergeCell ref="A191:B191"/>
    <mergeCell ref="A192:B192"/>
    <mergeCell ref="A195:B195"/>
    <mergeCell ref="A196:B196"/>
    <mergeCell ref="A251:A254"/>
    <mergeCell ref="A255:A258"/>
    <mergeCell ref="A271:K271"/>
    <mergeCell ref="C273:D273"/>
    <mergeCell ref="E273:F273"/>
    <mergeCell ref="G273:H273"/>
    <mergeCell ref="I273:J273"/>
    <mergeCell ref="K273:L273"/>
    <mergeCell ref="B265:I265"/>
    <mergeCell ref="B266:L266"/>
    <mergeCell ref="A259:A262"/>
    <mergeCell ref="B264:I264"/>
    <mergeCell ref="B267:I267"/>
    <mergeCell ref="A270:K270"/>
    <mergeCell ref="K274:L274"/>
    <mergeCell ref="C275:D275"/>
    <mergeCell ref="E275:F275"/>
    <mergeCell ref="G275:H275"/>
    <mergeCell ref="I275:J275"/>
    <mergeCell ref="K275:L275"/>
    <mergeCell ref="C274:D274"/>
    <mergeCell ref="E274:F274"/>
    <mergeCell ref="G274:H274"/>
    <mergeCell ref="I274:J274"/>
    <mergeCell ref="K276:L276"/>
    <mergeCell ref="C277:D277"/>
    <mergeCell ref="E277:F277"/>
    <mergeCell ref="G277:H277"/>
    <mergeCell ref="I277:J277"/>
    <mergeCell ref="K277:L277"/>
    <mergeCell ref="C276:D276"/>
    <mergeCell ref="E276:F276"/>
    <mergeCell ref="G276:H276"/>
    <mergeCell ref="I276:J276"/>
    <mergeCell ref="K278:L278"/>
    <mergeCell ref="C279:D279"/>
    <mergeCell ref="E279:F279"/>
    <mergeCell ref="G279:H279"/>
    <mergeCell ref="I279:J279"/>
    <mergeCell ref="K279:L279"/>
    <mergeCell ref="C278:D278"/>
    <mergeCell ref="E278:F278"/>
    <mergeCell ref="G278:H278"/>
    <mergeCell ref="I278:J278"/>
    <mergeCell ref="K280:L280"/>
    <mergeCell ref="C281:D281"/>
    <mergeCell ref="E281:F281"/>
    <mergeCell ref="G281:H281"/>
    <mergeCell ref="I281:J281"/>
    <mergeCell ref="K281:L281"/>
    <mergeCell ref="C280:D280"/>
    <mergeCell ref="E280:F280"/>
    <mergeCell ref="G280:H280"/>
    <mergeCell ref="I280:J280"/>
    <mergeCell ref="K282:L282"/>
    <mergeCell ref="C283:D283"/>
    <mergeCell ref="E283:F283"/>
    <mergeCell ref="G283:H283"/>
    <mergeCell ref="I283:J283"/>
    <mergeCell ref="K283:L283"/>
    <mergeCell ref="C282:D282"/>
    <mergeCell ref="E282:F282"/>
    <mergeCell ref="M287:M289"/>
    <mergeCell ref="A288:K288"/>
    <mergeCell ref="A289:K289"/>
    <mergeCell ref="G282:H282"/>
    <mergeCell ref="I282:J282"/>
    <mergeCell ref="K284:L284"/>
    <mergeCell ref="C285:D285"/>
    <mergeCell ref="E285:F285"/>
    <mergeCell ref="G285:H285"/>
    <mergeCell ref="I285:J285"/>
    <mergeCell ref="G284:H284"/>
    <mergeCell ref="I284:J284"/>
    <mergeCell ref="D290:G290"/>
    <mergeCell ref="H290:I290"/>
    <mergeCell ref="J290:L290"/>
    <mergeCell ref="A304:K304"/>
    <mergeCell ref="A287:K287"/>
    <mergeCell ref="K285:L285"/>
    <mergeCell ref="C284:D284"/>
    <mergeCell ref="E284:F284"/>
    <mergeCell ref="J307:K307"/>
    <mergeCell ref="B306:C306"/>
    <mergeCell ref="D306:E306"/>
    <mergeCell ref="F306:G306"/>
    <mergeCell ref="H306:I306"/>
    <mergeCell ref="J306:K306"/>
    <mergeCell ref="B307:C307"/>
    <mergeCell ref="D307:E307"/>
    <mergeCell ref="F307:G307"/>
    <mergeCell ref="H307:I307"/>
    <mergeCell ref="J308:K308"/>
    <mergeCell ref="B309:C309"/>
    <mergeCell ref="D309:E309"/>
    <mergeCell ref="F309:G309"/>
    <mergeCell ref="H309:I309"/>
    <mergeCell ref="J309:K309"/>
    <mergeCell ref="B308:C308"/>
    <mergeCell ref="D308:E308"/>
    <mergeCell ref="F308:G308"/>
    <mergeCell ref="H308:I308"/>
    <mergeCell ref="J310:K310"/>
    <mergeCell ref="B311:C311"/>
    <mergeCell ref="D311:E311"/>
    <mergeCell ref="F311:G311"/>
    <mergeCell ref="H311:I311"/>
    <mergeCell ref="J311:K311"/>
    <mergeCell ref="B310:C310"/>
    <mergeCell ref="D310:E310"/>
    <mergeCell ref="F310:G310"/>
    <mergeCell ref="H310:I310"/>
    <mergeCell ref="J312:K312"/>
    <mergeCell ref="B313:C313"/>
    <mergeCell ref="D313:E313"/>
    <mergeCell ref="F313:G313"/>
    <mergeCell ref="H313:I313"/>
    <mergeCell ref="J313:K313"/>
    <mergeCell ref="B312:C312"/>
    <mergeCell ref="D312:E312"/>
    <mergeCell ref="F312:G312"/>
    <mergeCell ref="H312:I312"/>
    <mergeCell ref="J314:K314"/>
    <mergeCell ref="B315:C315"/>
    <mergeCell ref="D315:E315"/>
    <mergeCell ref="F315:G315"/>
    <mergeCell ref="H315:I315"/>
    <mergeCell ref="J315:K315"/>
    <mergeCell ref="B314:C314"/>
    <mergeCell ref="D314:E314"/>
    <mergeCell ref="F314:G314"/>
    <mergeCell ref="H314:I314"/>
    <mergeCell ref="J316:K316"/>
    <mergeCell ref="B317:C317"/>
    <mergeCell ref="D317:E317"/>
    <mergeCell ref="F317:G317"/>
    <mergeCell ref="H317:I317"/>
    <mergeCell ref="J317:K317"/>
    <mergeCell ref="B316:C316"/>
    <mergeCell ref="D316:E316"/>
    <mergeCell ref="F316:G316"/>
    <mergeCell ref="H316:I316"/>
    <mergeCell ref="F324:G324"/>
    <mergeCell ref="H324:J324"/>
    <mergeCell ref="A325:C325"/>
    <mergeCell ref="A326:C326"/>
    <mergeCell ref="A327:C327"/>
    <mergeCell ref="A328:C328"/>
    <mergeCell ref="B324:E324"/>
    <mergeCell ref="J318:K318"/>
    <mergeCell ref="A320:K320"/>
    <mergeCell ref="A321:K321"/>
    <mergeCell ref="A322:K322"/>
    <mergeCell ref="B318:C318"/>
    <mergeCell ref="D318:E318"/>
    <mergeCell ref="F318:G318"/>
    <mergeCell ref="H318:I318"/>
  </mergeCells>
  <phoneticPr fontId="14" type="noConversion"/>
  <printOptions horizontalCentered="1"/>
  <pageMargins left="0.39370078740157483" right="0.39370078740157483" top="0.2" bottom="0.33" header="0.45" footer="0.3"/>
  <pageSetup paperSize="9" scale="85" orientation="landscape"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5"/>
  <dimension ref="A1:O328"/>
  <sheetViews>
    <sheetView workbookViewId="0">
      <selection sqref="A1:H1"/>
    </sheetView>
  </sheetViews>
  <sheetFormatPr baseColWidth="10" defaultColWidth="11.453125" defaultRowHeight="13.45" x14ac:dyDescent="0.25"/>
  <cols>
    <col min="1" max="1" width="17" style="14" customWidth="1"/>
    <col min="2" max="2" width="43.1796875" style="14" customWidth="1"/>
    <col min="3" max="14" width="8.7265625" style="14" customWidth="1"/>
    <col min="15" max="16384" width="11.453125" style="14"/>
  </cols>
  <sheetData>
    <row r="1" spans="1:11" ht="16.55" customHeight="1" x14ac:dyDescent="0.25">
      <c r="A1" s="15" t="s">
        <v>1409</v>
      </c>
      <c r="B1" s="15" t="str">
        <f>'D04'!B1</f>
        <v xml:space="preserve"> ………………… </v>
      </c>
    </row>
    <row r="2" spans="1:11" ht="16.55" customHeight="1" x14ac:dyDescent="0.25">
      <c r="A2" s="15" t="s">
        <v>1408</v>
      </c>
      <c r="B2" s="155">
        <f>'D04'!B2</f>
        <v>0</v>
      </c>
    </row>
    <row r="3" spans="1:11" ht="16.55" customHeight="1" x14ac:dyDescent="0.25">
      <c r="A3" s="15" t="s">
        <v>1508</v>
      </c>
      <c r="B3" s="155" t="s">
        <v>1513</v>
      </c>
    </row>
    <row r="4" spans="1:11" ht="51.75" customHeight="1" x14ac:dyDescent="0.25">
      <c r="A4" s="1305" t="s">
        <v>1590</v>
      </c>
      <c r="B4" s="1256"/>
      <c r="C4" s="1256"/>
      <c r="D4" s="1256"/>
      <c r="E4" s="1256"/>
      <c r="F4" s="1256"/>
      <c r="G4" s="1256"/>
      <c r="H4" s="1256"/>
      <c r="I4" s="1256"/>
    </row>
    <row r="5" spans="1:11" ht="10.5" customHeight="1" x14ac:dyDescent="0.25"/>
    <row r="6" spans="1:11" ht="29.95" customHeight="1" x14ac:dyDescent="0.25">
      <c r="A6" s="1194" t="s">
        <v>320</v>
      </c>
      <c r="B6" s="1194"/>
      <c r="C6" s="1194"/>
      <c r="D6" s="1194"/>
      <c r="E6" s="1194"/>
      <c r="F6" s="1194"/>
      <c r="G6" s="1194"/>
      <c r="H6" s="1194"/>
      <c r="I6" s="1194"/>
      <c r="J6" s="49"/>
      <c r="K6" s="49"/>
    </row>
    <row r="7" spans="1:11" ht="16.55" customHeight="1" x14ac:dyDescent="0.25">
      <c r="A7" s="14" t="s">
        <v>698</v>
      </c>
      <c r="H7" s="14" t="s">
        <v>1628</v>
      </c>
    </row>
    <row r="8" spans="1:11" ht="16.55" customHeight="1" x14ac:dyDescent="0.25">
      <c r="A8" s="1296" t="s">
        <v>725</v>
      </c>
      <c r="B8" s="1297"/>
      <c r="C8" s="103" t="s">
        <v>894</v>
      </c>
      <c r="D8" s="47">
        <f>E8-1</f>
        <v>-4</v>
      </c>
      <c r="E8" s="47">
        <f>F8-1</f>
        <v>-3</v>
      </c>
      <c r="F8" s="47">
        <f>G8-1</f>
        <v>-2</v>
      </c>
      <c r="G8" s="47">
        <f>H8-1</f>
        <v>-1</v>
      </c>
      <c r="H8" s="47">
        <f>B2</f>
        <v>0</v>
      </c>
      <c r="I8" s="103" t="s">
        <v>856</v>
      </c>
    </row>
    <row r="9" spans="1:11" ht="16.55" customHeight="1" x14ac:dyDescent="0.25">
      <c r="A9" s="1298" t="s">
        <v>726</v>
      </c>
      <c r="B9" s="1299"/>
      <c r="C9" s="51" t="s">
        <v>642</v>
      </c>
      <c r="D9" s="282"/>
      <c r="E9" s="700">
        <f>D14</f>
        <v>0</v>
      </c>
      <c r="F9" s="700">
        <f>E14</f>
        <v>0</v>
      </c>
      <c r="G9" s="700">
        <f>F14</f>
        <v>0</v>
      </c>
      <c r="H9" s="700">
        <f>G14</f>
        <v>0</v>
      </c>
      <c r="I9" s="259" t="s">
        <v>642</v>
      </c>
    </row>
    <row r="10" spans="1:11" ht="16.55" customHeight="1" x14ac:dyDescent="0.25">
      <c r="A10" s="1300" t="s">
        <v>727</v>
      </c>
      <c r="B10" s="1301"/>
      <c r="C10" s="52" t="s">
        <v>642</v>
      </c>
      <c r="D10" s="291"/>
      <c r="E10" s="291"/>
      <c r="F10" s="291"/>
      <c r="G10" s="291"/>
      <c r="H10" s="257" t="s">
        <v>642</v>
      </c>
      <c r="I10" s="257" t="s">
        <v>642</v>
      </c>
    </row>
    <row r="11" spans="1:11" ht="16.55" customHeight="1" x14ac:dyDescent="0.25">
      <c r="A11" s="1300" t="s">
        <v>728</v>
      </c>
      <c r="B11" s="1301"/>
      <c r="C11" s="52"/>
      <c r="D11" s="291"/>
      <c r="E11" s="291"/>
      <c r="F11" s="291"/>
      <c r="G11" s="291"/>
      <c r="H11" s="257"/>
      <c r="I11" s="264">
        <f>SUM(C11:H11)</f>
        <v>0</v>
      </c>
    </row>
    <row r="12" spans="1:11" ht="16.55" customHeight="1" x14ac:dyDescent="0.25">
      <c r="A12" s="1300" t="s">
        <v>688</v>
      </c>
      <c r="B12" s="1301"/>
      <c r="C12" s="52"/>
      <c r="D12" s="291"/>
      <c r="E12" s="291"/>
      <c r="F12" s="291"/>
      <c r="G12" s="291"/>
      <c r="H12" s="257"/>
      <c r="I12" s="264">
        <f>SUM(C12:H12)</f>
        <v>0</v>
      </c>
    </row>
    <row r="13" spans="1:11" ht="16.55" customHeight="1" x14ac:dyDescent="0.25">
      <c r="A13" s="1300" t="s">
        <v>689</v>
      </c>
      <c r="B13" s="1301"/>
      <c r="C13" s="52"/>
      <c r="D13" s="291"/>
      <c r="E13" s="291"/>
      <c r="F13" s="291"/>
      <c r="G13" s="291"/>
      <c r="H13" s="257"/>
      <c r="I13" s="264">
        <f>SUM(C13:H13)</f>
        <v>0</v>
      </c>
    </row>
    <row r="14" spans="1:11" ht="16.55" customHeight="1" x14ac:dyDescent="0.25">
      <c r="A14" s="1302" t="s">
        <v>729</v>
      </c>
      <c r="B14" s="1303"/>
      <c r="C14" s="18" t="s">
        <v>642</v>
      </c>
      <c r="D14" s="287"/>
      <c r="E14" s="287"/>
      <c r="F14" s="287"/>
      <c r="G14" s="287"/>
      <c r="H14" s="260"/>
      <c r="I14" s="260" t="s">
        <v>642</v>
      </c>
    </row>
    <row r="15" spans="1:11" ht="16.55" customHeight="1" x14ac:dyDescent="0.25">
      <c r="A15" s="1296" t="s">
        <v>730</v>
      </c>
      <c r="B15" s="1297"/>
      <c r="C15" s="24" t="s">
        <v>642</v>
      </c>
      <c r="D15" s="245">
        <f>D9+D10+D11+D12-D13-D14</f>
        <v>0</v>
      </c>
      <c r="E15" s="245">
        <f>E9+E10+E11+E12-E13-E14</f>
        <v>0</v>
      </c>
      <c r="F15" s="245">
        <f>F9+F10+F11+F12-F13-F14</f>
        <v>0</v>
      </c>
      <c r="G15" s="245">
        <f>G9+G10+G11+G12-G13-G14</f>
        <v>0</v>
      </c>
      <c r="H15" s="245">
        <f>H9+H11+H12-H13-H14</f>
        <v>0</v>
      </c>
      <c r="I15" s="254" t="s">
        <v>642</v>
      </c>
    </row>
    <row r="16" spans="1:11" ht="8.1999999999999993" customHeight="1" x14ac:dyDescent="0.25"/>
    <row r="17" spans="1:14" ht="14.1" customHeight="1" x14ac:dyDescent="0.25">
      <c r="A17" s="67" t="s">
        <v>319</v>
      </c>
      <c r="B17" s="67"/>
    </row>
    <row r="18" spans="1:14" ht="8.1999999999999993" customHeight="1" x14ac:dyDescent="0.25">
      <c r="A18" s="49"/>
      <c r="B18" s="49"/>
    </row>
    <row r="19" spans="1:14" ht="29.95" customHeight="1" x14ac:dyDescent="0.25">
      <c r="A19" s="1194" t="s">
        <v>321</v>
      </c>
      <c r="B19" s="1194"/>
      <c r="C19" s="1194"/>
      <c r="D19" s="1194"/>
      <c r="E19" s="1194"/>
      <c r="F19" s="1194"/>
      <c r="G19" s="1194"/>
      <c r="H19" s="1194"/>
      <c r="I19" s="1194"/>
      <c r="J19" s="1194"/>
      <c r="K19" s="1194"/>
      <c r="L19" s="1194"/>
      <c r="M19" s="1194"/>
      <c r="N19" s="1194"/>
    </row>
    <row r="20" spans="1:14" ht="9" customHeight="1" x14ac:dyDescent="0.25">
      <c r="A20" s="13"/>
      <c r="B20" s="13"/>
    </row>
    <row r="21" spans="1:14" ht="16.55" customHeight="1" x14ac:dyDescent="0.25">
      <c r="A21" s="1304" t="s">
        <v>673</v>
      </c>
      <c r="B21" s="1304"/>
      <c r="C21" s="1304"/>
      <c r="D21" s="1304"/>
      <c r="E21" s="1304"/>
      <c r="F21" s="1304"/>
      <c r="G21" s="1304"/>
      <c r="H21" s="1304"/>
      <c r="I21" s="1304"/>
      <c r="J21" s="1304"/>
      <c r="K21" s="1304"/>
      <c r="L21" s="1304"/>
      <c r="M21" s="1304"/>
      <c r="N21" s="1304"/>
    </row>
    <row r="22" spans="1:14" ht="16.55" customHeight="1" x14ac:dyDescent="0.25">
      <c r="A22" s="1296" t="s">
        <v>908</v>
      </c>
      <c r="B22" s="1297"/>
      <c r="C22" s="107" t="s">
        <v>894</v>
      </c>
      <c r="D22" s="12">
        <f t="shared" ref="D22:K22" si="0">E22-1</f>
        <v>-9</v>
      </c>
      <c r="E22" s="12">
        <f t="shared" si="0"/>
        <v>-8</v>
      </c>
      <c r="F22" s="12">
        <f t="shared" si="0"/>
        <v>-7</v>
      </c>
      <c r="G22" s="12">
        <f t="shared" si="0"/>
        <v>-6</v>
      </c>
      <c r="H22" s="12">
        <f t="shared" si="0"/>
        <v>-5</v>
      </c>
      <c r="I22" s="12">
        <f t="shared" si="0"/>
        <v>-4</v>
      </c>
      <c r="J22" s="12">
        <f t="shared" si="0"/>
        <v>-3</v>
      </c>
      <c r="K22" s="12">
        <f t="shared" si="0"/>
        <v>-2</v>
      </c>
      <c r="L22" s="12">
        <f>M22-1</f>
        <v>-1</v>
      </c>
      <c r="M22" s="12">
        <f>B2</f>
        <v>0</v>
      </c>
      <c r="N22" s="107" t="s">
        <v>693</v>
      </c>
    </row>
    <row r="23" spans="1:14" ht="16.55" customHeight="1" x14ac:dyDescent="0.25">
      <c r="A23" s="1298" t="s">
        <v>617</v>
      </c>
      <c r="B23" s="1299"/>
      <c r="C23" s="701">
        <f>C24</f>
        <v>0</v>
      </c>
      <c r="D23" s="290"/>
      <c r="E23" s="290"/>
      <c r="F23" s="290"/>
      <c r="G23" s="290"/>
      <c r="H23" s="290"/>
      <c r="I23" s="257"/>
      <c r="J23" s="291"/>
      <c r="K23" s="291"/>
      <c r="L23" s="291"/>
      <c r="M23" s="291" t="s">
        <v>618</v>
      </c>
      <c r="N23" s="291" t="s">
        <v>618</v>
      </c>
    </row>
    <row r="24" spans="1:14" ht="16.55" customHeight="1" x14ac:dyDescent="0.25">
      <c r="A24" s="1300" t="s">
        <v>619</v>
      </c>
      <c r="B24" s="1301"/>
      <c r="C24" s="290"/>
      <c r="D24" s="290"/>
      <c r="E24" s="290"/>
      <c r="F24" s="290"/>
      <c r="G24" s="290"/>
      <c r="H24" s="290"/>
      <c r="I24" s="257"/>
      <c r="J24" s="291"/>
      <c r="K24" s="291"/>
      <c r="L24" s="291"/>
      <c r="M24" s="291" t="s">
        <v>618</v>
      </c>
      <c r="N24" s="466">
        <f>SUM(C24:L24)</f>
        <v>0</v>
      </c>
    </row>
    <row r="25" spans="1:14" ht="16.55" customHeight="1" x14ac:dyDescent="0.25">
      <c r="A25" s="1300" t="s">
        <v>620</v>
      </c>
      <c r="B25" s="1301"/>
      <c r="C25" s="290"/>
      <c r="D25" s="290"/>
      <c r="E25" s="290"/>
      <c r="F25" s="290"/>
      <c r="G25" s="290"/>
      <c r="H25" s="290"/>
      <c r="I25" s="257"/>
      <c r="J25" s="291"/>
      <c r="K25" s="291"/>
      <c r="L25" s="291"/>
      <c r="M25" s="291"/>
      <c r="N25" s="466">
        <f>SUM(C25:M25)</f>
        <v>0</v>
      </c>
    </row>
    <row r="26" spans="1:14" ht="16.55" customHeight="1" x14ac:dyDescent="0.25">
      <c r="A26" s="1302" t="s">
        <v>694</v>
      </c>
      <c r="B26" s="1303"/>
      <c r="C26" s="699">
        <f>C37-C38+C24-C25+C30+C31-C32+C33-C34-C35+C36</f>
        <v>0</v>
      </c>
      <c r="D26" s="699">
        <f>D37-D38+D24-D25+D30+D31-D32+D33-D34-D35+D36</f>
        <v>0</v>
      </c>
      <c r="E26" s="699">
        <f t="shared" ref="E26:L26" si="1">E37-E38+E24-E25+E30+E31-E32+E33-E34-E35+E36</f>
        <v>0</v>
      </c>
      <c r="F26" s="699">
        <f t="shared" si="1"/>
        <v>0</v>
      </c>
      <c r="G26" s="699">
        <f t="shared" si="1"/>
        <v>0</v>
      </c>
      <c r="H26" s="699">
        <f t="shared" si="1"/>
        <v>0</v>
      </c>
      <c r="I26" s="699" t="e">
        <f t="shared" si="1"/>
        <v>#DIV/0!</v>
      </c>
      <c r="J26" s="699" t="e">
        <f t="shared" si="1"/>
        <v>#DIV/0!</v>
      </c>
      <c r="K26" s="699" t="e">
        <f t="shared" si="1"/>
        <v>#DIV/0!</v>
      </c>
      <c r="L26" s="699" t="e">
        <f t="shared" si="1"/>
        <v>#DIV/0!</v>
      </c>
      <c r="M26" s="699" t="e">
        <f>-M25+M30+M36</f>
        <v>#DIV/0!</v>
      </c>
      <c r="N26" s="466" t="e">
        <f>SUM(C26:M26)</f>
        <v>#DIV/0!</v>
      </c>
    </row>
    <row r="27" spans="1:14" ht="16.55" customHeight="1" x14ac:dyDescent="0.25">
      <c r="A27" s="1296" t="s">
        <v>622</v>
      </c>
      <c r="B27" s="1297"/>
      <c r="C27" s="292" t="s">
        <v>618</v>
      </c>
      <c r="D27" s="265">
        <f>D23-D24+D25+D26</f>
        <v>0</v>
      </c>
      <c r="E27" s="265">
        <f t="shared" ref="E27:L27" si="2">E23-E24+E25+E26</f>
        <v>0</v>
      </c>
      <c r="F27" s="265">
        <f t="shared" si="2"/>
        <v>0</v>
      </c>
      <c r="G27" s="265">
        <f t="shared" si="2"/>
        <v>0</v>
      </c>
      <c r="H27" s="265">
        <f t="shared" si="2"/>
        <v>0</v>
      </c>
      <c r="I27" s="265" t="e">
        <f t="shared" si="2"/>
        <v>#DIV/0!</v>
      </c>
      <c r="J27" s="265" t="e">
        <f t="shared" si="2"/>
        <v>#DIV/0!</v>
      </c>
      <c r="K27" s="265" t="e">
        <f t="shared" si="2"/>
        <v>#DIV/0!</v>
      </c>
      <c r="L27" s="265" t="e">
        <f t="shared" si="2"/>
        <v>#DIV/0!</v>
      </c>
      <c r="M27" s="265" t="e">
        <f>M25+M26</f>
        <v>#DIV/0!</v>
      </c>
      <c r="N27" s="254" t="s">
        <v>618</v>
      </c>
    </row>
    <row r="28" spans="1:14" ht="16.55" customHeight="1" x14ac:dyDescent="0.25">
      <c r="A28" s="1298" t="s">
        <v>623</v>
      </c>
      <c r="B28" s="1299"/>
      <c r="C28" s="290"/>
      <c r="D28" s="290"/>
      <c r="E28" s="290"/>
      <c r="F28" s="290"/>
      <c r="G28" s="290"/>
      <c r="H28" s="290"/>
      <c r="I28" s="257"/>
      <c r="J28" s="291"/>
      <c r="K28" s="291"/>
      <c r="L28" s="291"/>
      <c r="M28" s="291"/>
      <c r="N28" s="291"/>
    </row>
    <row r="29" spans="1:14" ht="16.55" customHeight="1" x14ac:dyDescent="0.25">
      <c r="A29" s="1300" t="s">
        <v>624</v>
      </c>
      <c r="B29" s="1301"/>
      <c r="C29" s="290" t="s">
        <v>618</v>
      </c>
      <c r="D29" s="290"/>
      <c r="E29" s="290"/>
      <c r="F29" s="290"/>
      <c r="G29" s="290"/>
      <c r="H29" s="290"/>
      <c r="I29" s="257"/>
      <c r="J29" s="291"/>
      <c r="K29" s="291"/>
      <c r="L29" s="291"/>
      <c r="M29" s="291" t="s">
        <v>618</v>
      </c>
      <c r="N29" s="291" t="s">
        <v>618</v>
      </c>
    </row>
    <row r="30" spans="1:14" ht="16.55" customHeight="1" x14ac:dyDescent="0.25">
      <c r="A30" s="1300" t="s">
        <v>625</v>
      </c>
      <c r="B30" s="1301"/>
      <c r="C30" s="290"/>
      <c r="D30" s="290"/>
      <c r="E30" s="290"/>
      <c r="F30" s="290"/>
      <c r="G30" s="290"/>
      <c r="H30" s="290"/>
      <c r="I30" s="257"/>
      <c r="J30" s="291"/>
      <c r="K30" s="291"/>
      <c r="L30" s="291"/>
      <c r="M30" s="291"/>
      <c r="N30" s="264">
        <f>SUM(C30:M30)</f>
        <v>0</v>
      </c>
    </row>
    <row r="31" spans="1:14" ht="16.55" customHeight="1" x14ac:dyDescent="0.25">
      <c r="A31" s="1300" t="s">
        <v>731</v>
      </c>
      <c r="B31" s="1301"/>
      <c r="C31" s="290"/>
      <c r="D31" s="290"/>
      <c r="E31" s="290"/>
      <c r="F31" s="290"/>
      <c r="G31" s="290"/>
      <c r="H31" s="290"/>
      <c r="I31" s="257"/>
      <c r="J31" s="291"/>
      <c r="K31" s="291"/>
      <c r="L31" s="291"/>
      <c r="M31" s="291" t="s">
        <v>618</v>
      </c>
      <c r="N31" s="264">
        <f>SUM(C31:L31)</f>
        <v>0</v>
      </c>
    </row>
    <row r="32" spans="1:14" ht="16.55" customHeight="1" x14ac:dyDescent="0.25">
      <c r="A32" s="1300" t="s">
        <v>732</v>
      </c>
      <c r="B32" s="1301"/>
      <c r="C32" s="290"/>
      <c r="D32" s="290"/>
      <c r="E32" s="290"/>
      <c r="F32" s="290"/>
      <c r="G32" s="290"/>
      <c r="H32" s="290"/>
      <c r="I32" s="257"/>
      <c r="J32" s="291"/>
      <c r="K32" s="291"/>
      <c r="L32" s="291"/>
      <c r="M32" s="291" t="s">
        <v>618</v>
      </c>
      <c r="N32" s="264">
        <f>SUM(C32:L32)</f>
        <v>0</v>
      </c>
    </row>
    <row r="33" spans="1:14" ht="16.55" customHeight="1" x14ac:dyDescent="0.25">
      <c r="A33" s="1300" t="s">
        <v>733</v>
      </c>
      <c r="B33" s="1301"/>
      <c r="C33" s="290"/>
      <c r="D33" s="290"/>
      <c r="E33" s="290"/>
      <c r="F33" s="290"/>
      <c r="G33" s="290"/>
      <c r="H33" s="290"/>
      <c r="I33" s="257"/>
      <c r="J33" s="291"/>
      <c r="K33" s="291"/>
      <c r="L33" s="291"/>
      <c r="M33" s="291" t="s">
        <v>618</v>
      </c>
      <c r="N33" s="264">
        <f>SUM(C33:L33)</f>
        <v>0</v>
      </c>
    </row>
    <row r="34" spans="1:14" ht="16.55" customHeight="1" x14ac:dyDescent="0.25">
      <c r="A34" s="1300" t="s">
        <v>734</v>
      </c>
      <c r="B34" s="1301"/>
      <c r="C34" s="290"/>
      <c r="D34" s="290"/>
      <c r="E34" s="290"/>
      <c r="F34" s="290"/>
      <c r="G34" s="290"/>
      <c r="H34" s="290"/>
      <c r="I34" s="257"/>
      <c r="J34" s="291"/>
      <c r="K34" s="291"/>
      <c r="L34" s="291"/>
      <c r="M34" s="291" t="s">
        <v>618</v>
      </c>
      <c r="N34" s="264">
        <f>SUM(C34:L34)</f>
        <v>0</v>
      </c>
    </row>
    <row r="35" spans="1:14" ht="16.55" customHeight="1" x14ac:dyDescent="0.25">
      <c r="A35" s="1300" t="s">
        <v>628</v>
      </c>
      <c r="B35" s="1301"/>
      <c r="C35" s="290"/>
      <c r="D35" s="290"/>
      <c r="E35" s="290"/>
      <c r="F35" s="290"/>
      <c r="G35" s="290"/>
      <c r="H35" s="290"/>
      <c r="I35" s="257"/>
      <c r="J35" s="291"/>
      <c r="K35" s="291"/>
      <c r="L35" s="291"/>
      <c r="M35" s="291" t="s">
        <v>618</v>
      </c>
      <c r="N35" s="264">
        <f>SUM(C35:L35)</f>
        <v>0</v>
      </c>
    </row>
    <row r="36" spans="1:14" ht="16.55" customHeight="1" x14ac:dyDescent="0.25">
      <c r="A36" s="1302" t="s">
        <v>629</v>
      </c>
      <c r="B36" s="1303"/>
      <c r="C36" s="292"/>
      <c r="D36" s="292"/>
      <c r="E36" s="292"/>
      <c r="F36" s="292"/>
      <c r="G36" s="292"/>
      <c r="H36" s="292"/>
      <c r="I36" s="704" t="e">
        <f>E100</f>
        <v>#DIV/0!</v>
      </c>
      <c r="J36" s="705" t="e">
        <f>E99</f>
        <v>#DIV/0!</v>
      </c>
      <c r="K36" s="705" t="e">
        <f>E98</f>
        <v>#DIV/0!</v>
      </c>
      <c r="L36" s="705" t="e">
        <f>E97</f>
        <v>#DIV/0!</v>
      </c>
      <c r="M36" s="705" t="e">
        <f>E96</f>
        <v>#DIV/0!</v>
      </c>
      <c r="N36" s="265" t="e">
        <f>SUM(C36:M36)</f>
        <v>#DIV/0!</v>
      </c>
    </row>
    <row r="37" spans="1:14" s="698" customFormat="1" ht="18.95" hidden="1" customHeight="1" x14ac:dyDescent="0.25">
      <c r="A37" s="1263" t="s">
        <v>200</v>
      </c>
      <c r="B37" s="1263"/>
      <c r="C37" s="697"/>
      <c r="D37" s="697"/>
      <c r="E37" s="697"/>
      <c r="F37" s="697"/>
      <c r="G37" s="697"/>
      <c r="H37" s="697"/>
      <c r="I37" s="697"/>
      <c r="J37" s="697"/>
      <c r="K37" s="697"/>
      <c r="L37" s="697"/>
      <c r="M37" s="654" t="s">
        <v>618</v>
      </c>
      <c r="N37" s="697"/>
    </row>
    <row r="38" spans="1:14" s="698" customFormat="1" ht="24.75" hidden="1" customHeight="1" x14ac:dyDescent="0.25">
      <c r="A38" s="1263" t="s">
        <v>201</v>
      </c>
      <c r="B38" s="1263"/>
      <c r="C38" s="697"/>
      <c r="D38" s="697"/>
      <c r="E38" s="697"/>
      <c r="F38" s="697"/>
      <c r="G38" s="697"/>
      <c r="H38" s="697"/>
      <c r="I38" s="697"/>
      <c r="J38" s="697"/>
      <c r="K38" s="697"/>
      <c r="L38" s="697"/>
      <c r="M38" s="258" t="s">
        <v>618</v>
      </c>
      <c r="N38" s="697"/>
    </row>
    <row r="39" spans="1:14" ht="10.5" customHeight="1" x14ac:dyDescent="0.25">
      <c r="A39" s="84"/>
      <c r="B39" s="84"/>
      <c r="C39" s="84"/>
      <c r="D39" s="84"/>
      <c r="E39" s="84"/>
      <c r="F39" s="84"/>
      <c r="G39" s="84"/>
      <c r="H39" s="84"/>
      <c r="I39" s="84"/>
      <c r="J39" s="84"/>
      <c r="K39" s="84"/>
      <c r="L39" s="84"/>
      <c r="M39" s="84"/>
      <c r="N39" s="84"/>
    </row>
    <row r="40" spans="1:14" ht="14.1" customHeight="1" x14ac:dyDescent="0.25">
      <c r="A40" s="1192" t="s">
        <v>695</v>
      </c>
      <c r="B40" s="1192"/>
      <c r="C40" s="1192"/>
      <c r="D40" s="1192"/>
      <c r="E40" s="1192"/>
      <c r="F40" s="1192"/>
      <c r="G40" s="1192"/>
      <c r="H40" s="1192"/>
      <c r="I40" s="1192"/>
    </row>
    <row r="41" spans="1:14" ht="14.1" customHeight="1" x14ac:dyDescent="0.25">
      <c r="A41" s="1192" t="s">
        <v>735</v>
      </c>
      <c r="B41" s="1192"/>
      <c r="C41" s="1192"/>
      <c r="D41" s="1192"/>
      <c r="E41" s="1192"/>
      <c r="F41" s="1192"/>
      <c r="G41" s="1192"/>
      <c r="H41" s="1192"/>
      <c r="I41" s="1192"/>
    </row>
    <row r="42" spans="1:14" ht="14.1" customHeight="1" x14ac:dyDescent="0.25">
      <c r="A42" s="1192" t="s">
        <v>631</v>
      </c>
      <c r="B42" s="1192"/>
      <c r="C42" s="1192"/>
      <c r="D42" s="1192"/>
      <c r="E42" s="1192"/>
      <c r="F42" s="1192"/>
      <c r="G42" s="1192"/>
      <c r="H42" s="1192"/>
      <c r="I42" s="1192"/>
    </row>
    <row r="43" spans="1:14" ht="16.55" customHeight="1" x14ac:dyDescent="0.25">
      <c r="A43" s="144"/>
    </row>
    <row r="44" spans="1:14" ht="16.55" customHeight="1" x14ac:dyDescent="0.25"/>
    <row r="45" spans="1:14" ht="16.55" customHeight="1" x14ac:dyDescent="0.25">
      <c r="A45" s="1304" t="s">
        <v>672</v>
      </c>
      <c r="B45" s="1304"/>
      <c r="C45" s="1304"/>
      <c r="D45" s="1304"/>
      <c r="E45" s="1304"/>
      <c r="F45" s="1304"/>
      <c r="G45" s="1304"/>
      <c r="H45" s="1304"/>
      <c r="I45" s="1304"/>
      <c r="J45" s="1304"/>
      <c r="K45" s="1304"/>
      <c r="L45" s="1304"/>
      <c r="M45" s="1304"/>
      <c r="N45" s="1304"/>
    </row>
    <row r="46" spans="1:14" ht="16.55" customHeight="1" x14ac:dyDescent="0.25">
      <c r="A46" s="1296" t="s">
        <v>908</v>
      </c>
      <c r="B46" s="1297"/>
      <c r="C46" s="107" t="s">
        <v>894</v>
      </c>
      <c r="D46" s="12">
        <f t="shared" ref="D46:K46" si="3">E46-1</f>
        <v>-9</v>
      </c>
      <c r="E46" s="12">
        <f t="shared" si="3"/>
        <v>-8</v>
      </c>
      <c r="F46" s="12">
        <f t="shared" si="3"/>
        <v>-7</v>
      </c>
      <c r="G46" s="12">
        <f t="shared" si="3"/>
        <v>-6</v>
      </c>
      <c r="H46" s="12">
        <f t="shared" si="3"/>
        <v>-5</v>
      </c>
      <c r="I46" s="12">
        <f t="shared" si="3"/>
        <v>-4</v>
      </c>
      <c r="J46" s="12">
        <f t="shared" si="3"/>
        <v>-3</v>
      </c>
      <c r="K46" s="12">
        <f t="shared" si="3"/>
        <v>-2</v>
      </c>
      <c r="L46" s="12">
        <f>M46-1</f>
        <v>-1</v>
      </c>
      <c r="M46" s="12">
        <f>B2</f>
        <v>0</v>
      </c>
      <c r="N46" s="107" t="s">
        <v>693</v>
      </c>
    </row>
    <row r="47" spans="1:14" ht="18.95" customHeight="1" x14ac:dyDescent="0.25">
      <c r="A47" s="1298" t="s">
        <v>617</v>
      </c>
      <c r="B47" s="1299"/>
      <c r="C47" s="701">
        <f>C48</f>
        <v>0</v>
      </c>
      <c r="D47" s="290"/>
      <c r="E47" s="290"/>
      <c r="F47" s="290"/>
      <c r="G47" s="290"/>
      <c r="H47" s="290"/>
      <c r="I47" s="257"/>
      <c r="J47" s="291"/>
      <c r="K47" s="291"/>
      <c r="L47" s="291"/>
      <c r="M47" s="291" t="s">
        <v>618</v>
      </c>
      <c r="N47" s="291" t="s">
        <v>618</v>
      </c>
    </row>
    <row r="48" spans="1:14" ht="18.95" customHeight="1" x14ac:dyDescent="0.25">
      <c r="A48" s="1300" t="s">
        <v>619</v>
      </c>
      <c r="B48" s="1301"/>
      <c r="C48" s="290"/>
      <c r="D48" s="290"/>
      <c r="E48" s="290"/>
      <c r="F48" s="290"/>
      <c r="G48" s="290"/>
      <c r="H48" s="290"/>
      <c r="I48" s="257"/>
      <c r="J48" s="291"/>
      <c r="K48" s="291"/>
      <c r="L48" s="291"/>
      <c r="M48" s="291" t="s">
        <v>618</v>
      </c>
      <c r="N48" s="466">
        <f>SUM(C48:L48)</f>
        <v>0</v>
      </c>
    </row>
    <row r="49" spans="1:14" ht="18.95" customHeight="1" x14ac:dyDescent="0.25">
      <c r="A49" s="1300" t="s">
        <v>620</v>
      </c>
      <c r="B49" s="1301"/>
      <c r="C49" s="290"/>
      <c r="D49" s="290"/>
      <c r="E49" s="290"/>
      <c r="F49" s="290"/>
      <c r="G49" s="290"/>
      <c r="H49" s="290"/>
      <c r="I49" s="257"/>
      <c r="J49" s="291"/>
      <c r="K49" s="291"/>
      <c r="L49" s="291"/>
      <c r="M49" s="291"/>
      <c r="N49" s="466">
        <f>SUM(C49:M49)</f>
        <v>0</v>
      </c>
    </row>
    <row r="50" spans="1:14" ht="18.95" customHeight="1" x14ac:dyDescent="0.25">
      <c r="A50" s="1302" t="s">
        <v>694</v>
      </c>
      <c r="B50" s="1303"/>
      <c r="C50" s="699">
        <f t="shared" ref="C50:L50" si="4">C61-C62+C48-C49+C54+C55-C56+C57-C58-C59+C60</f>
        <v>0</v>
      </c>
      <c r="D50" s="699">
        <f t="shared" si="4"/>
        <v>0</v>
      </c>
      <c r="E50" s="699">
        <f t="shared" si="4"/>
        <v>0</v>
      </c>
      <c r="F50" s="699">
        <f t="shared" si="4"/>
        <v>0</v>
      </c>
      <c r="G50" s="699">
        <f t="shared" si="4"/>
        <v>0</v>
      </c>
      <c r="H50" s="699">
        <f t="shared" si="4"/>
        <v>0</v>
      </c>
      <c r="I50" s="699" t="e">
        <f t="shared" si="4"/>
        <v>#DIV/0!</v>
      </c>
      <c r="J50" s="699" t="e">
        <f t="shared" si="4"/>
        <v>#DIV/0!</v>
      </c>
      <c r="K50" s="699" t="e">
        <f t="shared" si="4"/>
        <v>#DIV/0!</v>
      </c>
      <c r="L50" s="699" t="e">
        <f t="shared" si="4"/>
        <v>#DIV/0!</v>
      </c>
      <c r="M50" s="699" t="e">
        <f>-M49+M54+M60</f>
        <v>#DIV/0!</v>
      </c>
      <c r="N50" s="466" t="e">
        <f>SUM(C50:M50)</f>
        <v>#DIV/0!</v>
      </c>
    </row>
    <row r="51" spans="1:14" ht="18.95" customHeight="1" x14ac:dyDescent="0.25">
      <c r="A51" s="1296" t="s">
        <v>622</v>
      </c>
      <c r="B51" s="1297"/>
      <c r="C51" s="292" t="s">
        <v>618</v>
      </c>
      <c r="D51" s="265">
        <f t="shared" ref="D51:L51" si="5">D47-D48+D49+D50</f>
        <v>0</v>
      </c>
      <c r="E51" s="265">
        <f t="shared" si="5"/>
        <v>0</v>
      </c>
      <c r="F51" s="265">
        <f t="shared" si="5"/>
        <v>0</v>
      </c>
      <c r="G51" s="265">
        <f t="shared" si="5"/>
        <v>0</v>
      </c>
      <c r="H51" s="265">
        <f t="shared" si="5"/>
        <v>0</v>
      </c>
      <c r="I51" s="265" t="e">
        <f t="shared" si="5"/>
        <v>#DIV/0!</v>
      </c>
      <c r="J51" s="265" t="e">
        <f t="shared" si="5"/>
        <v>#DIV/0!</v>
      </c>
      <c r="K51" s="265" t="e">
        <f t="shared" si="5"/>
        <v>#DIV/0!</v>
      </c>
      <c r="L51" s="265" t="e">
        <f t="shared" si="5"/>
        <v>#DIV/0!</v>
      </c>
      <c r="M51" s="265" t="e">
        <f>M49+M50</f>
        <v>#DIV/0!</v>
      </c>
      <c r="N51" s="254" t="s">
        <v>618</v>
      </c>
    </row>
    <row r="52" spans="1:14" ht="18.95" customHeight="1" x14ac:dyDescent="0.25">
      <c r="A52" s="1298" t="s">
        <v>623</v>
      </c>
      <c r="B52" s="1299"/>
      <c r="C52" s="290"/>
      <c r="D52" s="290"/>
      <c r="E52" s="290"/>
      <c r="F52" s="290"/>
      <c r="G52" s="290"/>
      <c r="H52" s="290"/>
      <c r="I52" s="257"/>
      <c r="J52" s="291"/>
      <c r="K52" s="291"/>
      <c r="L52" s="291"/>
      <c r="M52" s="291"/>
      <c r="N52" s="291"/>
    </row>
    <row r="53" spans="1:14" ht="18.95" customHeight="1" x14ac:dyDescent="0.25">
      <c r="A53" s="1300" t="s">
        <v>624</v>
      </c>
      <c r="B53" s="1301"/>
      <c r="C53" s="290" t="s">
        <v>618</v>
      </c>
      <c r="D53" s="290"/>
      <c r="E53" s="290"/>
      <c r="F53" s="290"/>
      <c r="G53" s="290"/>
      <c r="H53" s="290"/>
      <c r="I53" s="257"/>
      <c r="J53" s="291"/>
      <c r="K53" s="291"/>
      <c r="L53" s="291"/>
      <c r="M53" s="291" t="s">
        <v>618</v>
      </c>
      <c r="N53" s="291" t="s">
        <v>618</v>
      </c>
    </row>
    <row r="54" spans="1:14" ht="18.95" customHeight="1" x14ac:dyDescent="0.25">
      <c r="A54" s="1300" t="s">
        <v>625</v>
      </c>
      <c r="B54" s="1301"/>
      <c r="C54" s="290"/>
      <c r="D54" s="290"/>
      <c r="E54" s="290"/>
      <c r="F54" s="290"/>
      <c r="G54" s="290"/>
      <c r="H54" s="290"/>
      <c r="I54" s="257"/>
      <c r="J54" s="291"/>
      <c r="K54" s="291"/>
      <c r="L54" s="291"/>
      <c r="M54" s="291"/>
      <c r="N54" s="264">
        <f>SUM(C54:M54)</f>
        <v>0</v>
      </c>
    </row>
    <row r="55" spans="1:14" ht="18.95" customHeight="1" x14ac:dyDescent="0.25">
      <c r="A55" s="1300" t="s">
        <v>731</v>
      </c>
      <c r="B55" s="1301"/>
      <c r="C55" s="290"/>
      <c r="D55" s="290"/>
      <c r="E55" s="290"/>
      <c r="F55" s="290"/>
      <c r="G55" s="290"/>
      <c r="H55" s="290"/>
      <c r="I55" s="257"/>
      <c r="J55" s="291"/>
      <c r="K55" s="291"/>
      <c r="L55" s="291"/>
      <c r="M55" s="291" t="s">
        <v>618</v>
      </c>
      <c r="N55" s="264">
        <f>SUM(C55:L55)</f>
        <v>0</v>
      </c>
    </row>
    <row r="56" spans="1:14" ht="18.95" customHeight="1" x14ac:dyDescent="0.25">
      <c r="A56" s="1300" t="s">
        <v>732</v>
      </c>
      <c r="B56" s="1301"/>
      <c r="C56" s="290"/>
      <c r="D56" s="290"/>
      <c r="E56" s="290"/>
      <c r="F56" s="290"/>
      <c r="G56" s="290"/>
      <c r="H56" s="290"/>
      <c r="I56" s="257"/>
      <c r="J56" s="291"/>
      <c r="K56" s="291"/>
      <c r="L56" s="291"/>
      <c r="M56" s="291" t="s">
        <v>618</v>
      </c>
      <c r="N56" s="264">
        <f>SUM(C56:L56)</f>
        <v>0</v>
      </c>
    </row>
    <row r="57" spans="1:14" ht="18.95" customHeight="1" x14ac:dyDescent="0.25">
      <c r="A57" s="1300" t="s">
        <v>733</v>
      </c>
      <c r="B57" s="1301"/>
      <c r="C57" s="290"/>
      <c r="D57" s="290"/>
      <c r="E57" s="290"/>
      <c r="F57" s="290"/>
      <c r="G57" s="290"/>
      <c r="H57" s="290"/>
      <c r="I57" s="257"/>
      <c r="J57" s="291"/>
      <c r="K57" s="291"/>
      <c r="L57" s="291"/>
      <c r="M57" s="291" t="s">
        <v>618</v>
      </c>
      <c r="N57" s="264">
        <f>SUM(C57:L57)</f>
        <v>0</v>
      </c>
    </row>
    <row r="58" spans="1:14" ht="18.95" customHeight="1" x14ac:dyDescent="0.25">
      <c r="A58" s="1300" t="s">
        <v>734</v>
      </c>
      <c r="B58" s="1301"/>
      <c r="C58" s="290"/>
      <c r="D58" s="290"/>
      <c r="E58" s="290"/>
      <c r="F58" s="290"/>
      <c r="G58" s="290"/>
      <c r="H58" s="290"/>
      <c r="I58" s="257"/>
      <c r="J58" s="291"/>
      <c r="K58" s="291"/>
      <c r="L58" s="291"/>
      <c r="M58" s="291" t="s">
        <v>618</v>
      </c>
      <c r="N58" s="264">
        <f>SUM(C58:L58)</f>
        <v>0</v>
      </c>
    </row>
    <row r="59" spans="1:14" ht="18.95" customHeight="1" x14ac:dyDescent="0.25">
      <c r="A59" s="1300" t="s">
        <v>628</v>
      </c>
      <c r="B59" s="1301"/>
      <c r="C59" s="290"/>
      <c r="D59" s="290"/>
      <c r="E59" s="290"/>
      <c r="F59" s="290"/>
      <c r="G59" s="290"/>
      <c r="H59" s="290"/>
      <c r="I59" s="257"/>
      <c r="J59" s="291"/>
      <c r="K59" s="291"/>
      <c r="L59" s="291"/>
      <c r="M59" s="291" t="s">
        <v>618</v>
      </c>
      <c r="N59" s="264">
        <f>SUM(C59:L59)</f>
        <v>0</v>
      </c>
    </row>
    <row r="60" spans="1:14" ht="18.95" customHeight="1" x14ac:dyDescent="0.25">
      <c r="A60" s="1302" t="s">
        <v>629</v>
      </c>
      <c r="B60" s="1303"/>
      <c r="C60" s="292"/>
      <c r="D60" s="292"/>
      <c r="E60" s="292"/>
      <c r="F60" s="292"/>
      <c r="G60" s="292"/>
      <c r="H60" s="292"/>
      <c r="I60" s="704" t="e">
        <f>E129</f>
        <v>#DIV/0!</v>
      </c>
      <c r="J60" s="705" t="e">
        <f>E128</f>
        <v>#DIV/0!</v>
      </c>
      <c r="K60" s="705" t="e">
        <f>E127</f>
        <v>#DIV/0!</v>
      </c>
      <c r="L60" s="705" t="e">
        <f>E126</f>
        <v>#DIV/0!</v>
      </c>
      <c r="M60" s="705" t="e">
        <f>E125</f>
        <v>#DIV/0!</v>
      </c>
      <c r="N60" s="265" t="e">
        <f>SUM(C60:M60)</f>
        <v>#DIV/0!</v>
      </c>
    </row>
    <row r="61" spans="1:14" s="698" customFormat="1" ht="18.95" hidden="1" customHeight="1" x14ac:dyDescent="0.25">
      <c r="A61" s="1263" t="s">
        <v>200</v>
      </c>
      <c r="B61" s="1263"/>
      <c r="C61" s="697"/>
      <c r="D61" s="697"/>
      <c r="E61" s="697"/>
      <c r="F61" s="697"/>
      <c r="G61" s="697"/>
      <c r="H61" s="697"/>
      <c r="I61" s="697"/>
      <c r="J61" s="697"/>
      <c r="K61" s="697"/>
      <c r="L61" s="697"/>
      <c r="M61" s="654" t="s">
        <v>618</v>
      </c>
      <c r="N61" s="697"/>
    </row>
    <row r="62" spans="1:14" s="698" customFormat="1" ht="24.75" hidden="1" customHeight="1" x14ac:dyDescent="0.25">
      <c r="A62" s="1263" t="s">
        <v>201</v>
      </c>
      <c r="B62" s="1263"/>
      <c r="C62" s="697"/>
      <c r="D62" s="697"/>
      <c r="E62" s="697"/>
      <c r="F62" s="697"/>
      <c r="G62" s="697"/>
      <c r="H62" s="697"/>
      <c r="I62" s="697"/>
      <c r="J62" s="697"/>
      <c r="K62" s="697"/>
      <c r="L62" s="697"/>
      <c r="M62" s="258" t="s">
        <v>618</v>
      </c>
      <c r="N62" s="697"/>
    </row>
    <row r="63" spans="1:14" ht="16.55" customHeight="1" x14ac:dyDescent="0.25"/>
    <row r="64" spans="1:14" ht="16.55" customHeight="1" x14ac:dyDescent="0.25"/>
    <row r="65" spans="1:14" ht="16.55" customHeight="1" x14ac:dyDescent="0.25">
      <c r="A65" s="1304" t="s">
        <v>802</v>
      </c>
      <c r="B65" s="1304"/>
      <c r="C65" s="1304"/>
      <c r="D65" s="1304"/>
      <c r="E65" s="1304"/>
      <c r="F65" s="1304"/>
      <c r="G65" s="1304"/>
      <c r="H65" s="1304"/>
      <c r="I65" s="1304"/>
      <c r="J65" s="1304"/>
      <c r="K65" s="1304"/>
      <c r="L65" s="1304"/>
      <c r="M65" s="1304"/>
      <c r="N65" s="1304"/>
    </row>
    <row r="66" spans="1:14" ht="16.55" customHeight="1" x14ac:dyDescent="0.25">
      <c r="A66" s="1296" t="s">
        <v>908</v>
      </c>
      <c r="B66" s="1297"/>
      <c r="C66" s="107" t="s">
        <v>894</v>
      </c>
      <c r="D66" s="12">
        <f t="shared" ref="D66:K66" si="6">E66-1</f>
        <v>-9</v>
      </c>
      <c r="E66" s="12">
        <f t="shared" si="6"/>
        <v>-8</v>
      </c>
      <c r="F66" s="12">
        <f t="shared" si="6"/>
        <v>-7</v>
      </c>
      <c r="G66" s="12">
        <f t="shared" si="6"/>
        <v>-6</v>
      </c>
      <c r="H66" s="12">
        <f t="shared" si="6"/>
        <v>-5</v>
      </c>
      <c r="I66" s="12">
        <f t="shared" si="6"/>
        <v>-4</v>
      </c>
      <c r="J66" s="12">
        <f t="shared" si="6"/>
        <v>-3</v>
      </c>
      <c r="K66" s="12">
        <f t="shared" si="6"/>
        <v>-2</v>
      </c>
      <c r="L66" s="12">
        <f>M66-1</f>
        <v>-1</v>
      </c>
      <c r="M66" s="12">
        <f>B2</f>
        <v>0</v>
      </c>
      <c r="N66" s="107" t="s">
        <v>693</v>
      </c>
    </row>
    <row r="67" spans="1:14" ht="18.95" customHeight="1" x14ac:dyDescent="0.25">
      <c r="A67" s="1298" t="s">
        <v>617</v>
      </c>
      <c r="B67" s="1299"/>
      <c r="C67" s="701">
        <f t="shared" ref="C67:L70" si="7">C23+C47</f>
        <v>0</v>
      </c>
      <c r="D67" s="701">
        <f t="shared" si="7"/>
        <v>0</v>
      </c>
      <c r="E67" s="701">
        <f t="shared" si="7"/>
        <v>0</v>
      </c>
      <c r="F67" s="701">
        <f t="shared" si="7"/>
        <v>0</v>
      </c>
      <c r="G67" s="701">
        <f t="shared" si="7"/>
        <v>0</v>
      </c>
      <c r="H67" s="701">
        <f t="shared" si="7"/>
        <v>0</v>
      </c>
      <c r="I67" s="702">
        <f t="shared" si="7"/>
        <v>0</v>
      </c>
      <c r="J67" s="703">
        <f t="shared" si="7"/>
        <v>0</v>
      </c>
      <c r="K67" s="703">
        <f t="shared" si="7"/>
        <v>0</v>
      </c>
      <c r="L67" s="703">
        <f t="shared" si="7"/>
        <v>0</v>
      </c>
      <c r="M67" s="291" t="s">
        <v>618</v>
      </c>
      <c r="N67" s="291" t="s">
        <v>618</v>
      </c>
    </row>
    <row r="68" spans="1:14" ht="18.95" customHeight="1" x14ac:dyDescent="0.25">
      <c r="A68" s="1300" t="s">
        <v>619</v>
      </c>
      <c r="B68" s="1301"/>
      <c r="C68" s="701">
        <f t="shared" si="7"/>
        <v>0</v>
      </c>
      <c r="D68" s="701">
        <f t="shared" si="7"/>
        <v>0</v>
      </c>
      <c r="E68" s="701">
        <f t="shared" si="7"/>
        <v>0</v>
      </c>
      <c r="F68" s="701">
        <f t="shared" si="7"/>
        <v>0</v>
      </c>
      <c r="G68" s="701">
        <f t="shared" si="7"/>
        <v>0</v>
      </c>
      <c r="H68" s="701">
        <f t="shared" si="7"/>
        <v>0</v>
      </c>
      <c r="I68" s="702">
        <f t="shared" si="7"/>
        <v>0</v>
      </c>
      <c r="J68" s="703">
        <f t="shared" si="7"/>
        <v>0</v>
      </c>
      <c r="K68" s="703">
        <f t="shared" si="7"/>
        <v>0</v>
      </c>
      <c r="L68" s="703">
        <f t="shared" si="7"/>
        <v>0</v>
      </c>
      <c r="M68" s="291" t="s">
        <v>618</v>
      </c>
      <c r="N68" s="466">
        <f>SUM(C68:L68)</f>
        <v>0</v>
      </c>
    </row>
    <row r="69" spans="1:14" ht="18.95" customHeight="1" x14ac:dyDescent="0.25">
      <c r="A69" s="1300" t="s">
        <v>620</v>
      </c>
      <c r="B69" s="1301"/>
      <c r="C69" s="701">
        <f t="shared" si="7"/>
        <v>0</v>
      </c>
      <c r="D69" s="701">
        <f t="shared" si="7"/>
        <v>0</v>
      </c>
      <c r="E69" s="701">
        <f t="shared" si="7"/>
        <v>0</v>
      </c>
      <c r="F69" s="701">
        <f t="shared" si="7"/>
        <v>0</v>
      </c>
      <c r="G69" s="701">
        <f t="shared" si="7"/>
        <v>0</v>
      </c>
      <c r="H69" s="701">
        <f t="shared" si="7"/>
        <v>0</v>
      </c>
      <c r="I69" s="702">
        <f t="shared" si="7"/>
        <v>0</v>
      </c>
      <c r="J69" s="703">
        <f t="shared" si="7"/>
        <v>0</v>
      </c>
      <c r="K69" s="703">
        <f t="shared" si="7"/>
        <v>0</v>
      </c>
      <c r="L69" s="703">
        <f t="shared" si="7"/>
        <v>0</v>
      </c>
      <c r="M69" s="703">
        <f>M25+M49</f>
        <v>0</v>
      </c>
      <c r="N69" s="466">
        <f>SUM(C69:M69)</f>
        <v>0</v>
      </c>
    </row>
    <row r="70" spans="1:14" ht="18.95" customHeight="1" x14ac:dyDescent="0.25">
      <c r="A70" s="1302" t="s">
        <v>694</v>
      </c>
      <c r="B70" s="1303"/>
      <c r="C70" s="699">
        <f>C26+C50</f>
        <v>0</v>
      </c>
      <c r="D70" s="699">
        <f t="shared" si="7"/>
        <v>0</v>
      </c>
      <c r="E70" s="699">
        <f t="shared" si="7"/>
        <v>0</v>
      </c>
      <c r="F70" s="699">
        <f t="shared" si="7"/>
        <v>0</v>
      </c>
      <c r="G70" s="699">
        <f t="shared" si="7"/>
        <v>0</v>
      </c>
      <c r="H70" s="699">
        <f t="shared" si="7"/>
        <v>0</v>
      </c>
      <c r="I70" s="704" t="e">
        <f t="shared" si="7"/>
        <v>#DIV/0!</v>
      </c>
      <c r="J70" s="705" t="e">
        <f t="shared" si="7"/>
        <v>#DIV/0!</v>
      </c>
      <c r="K70" s="705" t="e">
        <f t="shared" si="7"/>
        <v>#DIV/0!</v>
      </c>
      <c r="L70" s="705" t="e">
        <f t="shared" si="7"/>
        <v>#DIV/0!</v>
      </c>
      <c r="M70" s="705" t="e">
        <f>M26+M50</f>
        <v>#DIV/0!</v>
      </c>
      <c r="N70" s="466" t="e">
        <f>SUM(C70:M70)</f>
        <v>#DIV/0!</v>
      </c>
    </row>
    <row r="71" spans="1:14" ht="18.95" customHeight="1" x14ac:dyDescent="0.25">
      <c r="A71" s="1296" t="s">
        <v>622</v>
      </c>
      <c r="B71" s="1297"/>
      <c r="C71" s="292" t="s">
        <v>618</v>
      </c>
      <c r="D71" s="265">
        <f t="shared" ref="D71:L71" si="8">D67-D68+D69+D70</f>
        <v>0</v>
      </c>
      <c r="E71" s="265">
        <f t="shared" si="8"/>
        <v>0</v>
      </c>
      <c r="F71" s="265">
        <f t="shared" si="8"/>
        <v>0</v>
      </c>
      <c r="G71" s="265">
        <f t="shared" si="8"/>
        <v>0</v>
      </c>
      <c r="H71" s="265">
        <f t="shared" si="8"/>
        <v>0</v>
      </c>
      <c r="I71" s="265" t="e">
        <f t="shared" si="8"/>
        <v>#DIV/0!</v>
      </c>
      <c r="J71" s="265" t="e">
        <f t="shared" si="8"/>
        <v>#DIV/0!</v>
      </c>
      <c r="K71" s="265" t="e">
        <f t="shared" si="8"/>
        <v>#DIV/0!</v>
      </c>
      <c r="L71" s="265" t="e">
        <f t="shared" si="8"/>
        <v>#DIV/0!</v>
      </c>
      <c r="M71" s="265" t="e">
        <f>M69+M70</f>
        <v>#DIV/0!</v>
      </c>
      <c r="N71" s="254" t="s">
        <v>618</v>
      </c>
    </row>
    <row r="72" spans="1:14" ht="18.95" customHeight="1" x14ac:dyDescent="0.25">
      <c r="A72" s="1298" t="s">
        <v>623</v>
      </c>
      <c r="B72" s="1299"/>
      <c r="C72" s="290"/>
      <c r="D72" s="290"/>
      <c r="E72" s="290"/>
      <c r="F72" s="290"/>
      <c r="G72" s="290"/>
      <c r="H72" s="290"/>
      <c r="I72" s="257"/>
      <c r="J72" s="291"/>
      <c r="K72" s="291"/>
      <c r="L72" s="291"/>
      <c r="M72" s="291"/>
      <c r="N72" s="291"/>
    </row>
    <row r="73" spans="1:14" ht="18.95" customHeight="1" x14ac:dyDescent="0.25">
      <c r="A73" s="1300" t="s">
        <v>624</v>
      </c>
      <c r="B73" s="1301"/>
      <c r="C73" s="290" t="s">
        <v>618</v>
      </c>
      <c r="D73" s="701">
        <f t="shared" ref="D73:L80" si="9">D29+D53</f>
        <v>0</v>
      </c>
      <c r="E73" s="701">
        <f t="shared" si="9"/>
        <v>0</v>
      </c>
      <c r="F73" s="701">
        <f t="shared" si="9"/>
        <v>0</v>
      </c>
      <c r="G73" s="701">
        <f t="shared" si="9"/>
        <v>0</v>
      </c>
      <c r="H73" s="701">
        <f t="shared" si="9"/>
        <v>0</v>
      </c>
      <c r="I73" s="702">
        <f t="shared" si="9"/>
        <v>0</v>
      </c>
      <c r="J73" s="703">
        <f t="shared" si="9"/>
        <v>0</v>
      </c>
      <c r="K73" s="703">
        <f t="shared" si="9"/>
        <v>0</v>
      </c>
      <c r="L73" s="703">
        <f t="shared" si="9"/>
        <v>0</v>
      </c>
      <c r="M73" s="291" t="s">
        <v>618</v>
      </c>
      <c r="N73" s="291" t="s">
        <v>618</v>
      </c>
    </row>
    <row r="74" spans="1:14" ht="18.95" customHeight="1" x14ac:dyDescent="0.25">
      <c r="A74" s="1300" t="s">
        <v>625</v>
      </c>
      <c r="B74" s="1301"/>
      <c r="C74" s="701">
        <f t="shared" ref="C74:C80" si="10">C30+C54</f>
        <v>0</v>
      </c>
      <c r="D74" s="701">
        <f t="shared" si="9"/>
        <v>0</v>
      </c>
      <c r="E74" s="701">
        <f t="shared" si="9"/>
        <v>0</v>
      </c>
      <c r="F74" s="701">
        <f t="shared" si="9"/>
        <v>0</v>
      </c>
      <c r="G74" s="701">
        <f t="shared" si="9"/>
        <v>0</v>
      </c>
      <c r="H74" s="701">
        <f t="shared" si="9"/>
        <v>0</v>
      </c>
      <c r="I74" s="702">
        <f t="shared" si="9"/>
        <v>0</v>
      </c>
      <c r="J74" s="703">
        <f t="shared" si="9"/>
        <v>0</v>
      </c>
      <c r="K74" s="703">
        <f t="shared" si="9"/>
        <v>0</v>
      </c>
      <c r="L74" s="703">
        <f t="shared" si="9"/>
        <v>0</v>
      </c>
      <c r="M74" s="703">
        <f>M30+M54</f>
        <v>0</v>
      </c>
      <c r="N74" s="264">
        <f>SUM(C74:M74)</f>
        <v>0</v>
      </c>
    </row>
    <row r="75" spans="1:14" ht="18.95" customHeight="1" x14ac:dyDescent="0.25">
      <c r="A75" s="1300" t="s">
        <v>731</v>
      </c>
      <c r="B75" s="1301"/>
      <c r="C75" s="701">
        <f t="shared" si="10"/>
        <v>0</v>
      </c>
      <c r="D75" s="701">
        <f t="shared" si="9"/>
        <v>0</v>
      </c>
      <c r="E75" s="701">
        <f t="shared" si="9"/>
        <v>0</v>
      </c>
      <c r="F75" s="701">
        <f t="shared" si="9"/>
        <v>0</v>
      </c>
      <c r="G75" s="701">
        <f t="shared" si="9"/>
        <v>0</v>
      </c>
      <c r="H75" s="701">
        <f t="shared" si="9"/>
        <v>0</v>
      </c>
      <c r="I75" s="702">
        <f t="shared" si="9"/>
        <v>0</v>
      </c>
      <c r="J75" s="703">
        <f t="shared" si="9"/>
        <v>0</v>
      </c>
      <c r="K75" s="703">
        <f t="shared" si="9"/>
        <v>0</v>
      </c>
      <c r="L75" s="703">
        <f t="shared" si="9"/>
        <v>0</v>
      </c>
      <c r="M75" s="291" t="s">
        <v>618</v>
      </c>
      <c r="N75" s="264">
        <f>SUM(C75:L75)</f>
        <v>0</v>
      </c>
    </row>
    <row r="76" spans="1:14" ht="18.95" customHeight="1" x14ac:dyDescent="0.25">
      <c r="A76" s="1300" t="s">
        <v>732</v>
      </c>
      <c r="B76" s="1301"/>
      <c r="C76" s="701">
        <f t="shared" si="10"/>
        <v>0</v>
      </c>
      <c r="D76" s="701">
        <f t="shared" si="9"/>
        <v>0</v>
      </c>
      <c r="E76" s="701">
        <f t="shared" si="9"/>
        <v>0</v>
      </c>
      <c r="F76" s="701">
        <f t="shared" si="9"/>
        <v>0</v>
      </c>
      <c r="G76" s="701">
        <f t="shared" si="9"/>
        <v>0</v>
      </c>
      <c r="H76" s="701">
        <f t="shared" si="9"/>
        <v>0</v>
      </c>
      <c r="I76" s="702">
        <f t="shared" si="9"/>
        <v>0</v>
      </c>
      <c r="J76" s="703">
        <f t="shared" si="9"/>
        <v>0</v>
      </c>
      <c r="K76" s="703">
        <f t="shared" si="9"/>
        <v>0</v>
      </c>
      <c r="L76" s="703">
        <f t="shared" si="9"/>
        <v>0</v>
      </c>
      <c r="M76" s="291" t="s">
        <v>618</v>
      </c>
      <c r="N76" s="264">
        <f>SUM(C76:L76)</f>
        <v>0</v>
      </c>
    </row>
    <row r="77" spans="1:14" ht="18.95" customHeight="1" x14ac:dyDescent="0.25">
      <c r="A77" s="1300" t="s">
        <v>733</v>
      </c>
      <c r="B77" s="1301"/>
      <c r="C77" s="701">
        <f t="shared" si="10"/>
        <v>0</v>
      </c>
      <c r="D77" s="701">
        <f t="shared" si="9"/>
        <v>0</v>
      </c>
      <c r="E77" s="701">
        <f t="shared" si="9"/>
        <v>0</v>
      </c>
      <c r="F77" s="701">
        <f t="shared" si="9"/>
        <v>0</v>
      </c>
      <c r="G77" s="701">
        <f t="shared" si="9"/>
        <v>0</v>
      </c>
      <c r="H77" s="701">
        <f t="shared" si="9"/>
        <v>0</v>
      </c>
      <c r="I77" s="702">
        <f t="shared" si="9"/>
        <v>0</v>
      </c>
      <c r="J77" s="703">
        <f t="shared" si="9"/>
        <v>0</v>
      </c>
      <c r="K77" s="703">
        <f t="shared" si="9"/>
        <v>0</v>
      </c>
      <c r="L77" s="703">
        <f t="shared" si="9"/>
        <v>0</v>
      </c>
      <c r="M77" s="291" t="s">
        <v>618</v>
      </c>
      <c r="N77" s="264">
        <f>SUM(C77:L77)</f>
        <v>0</v>
      </c>
    </row>
    <row r="78" spans="1:14" ht="18.95" customHeight="1" x14ac:dyDescent="0.25">
      <c r="A78" s="1300" t="s">
        <v>734</v>
      </c>
      <c r="B78" s="1301"/>
      <c r="C78" s="701">
        <f t="shared" si="10"/>
        <v>0</v>
      </c>
      <c r="D78" s="701">
        <f t="shared" si="9"/>
        <v>0</v>
      </c>
      <c r="E78" s="701">
        <f t="shared" si="9"/>
        <v>0</v>
      </c>
      <c r="F78" s="701">
        <f t="shared" si="9"/>
        <v>0</v>
      </c>
      <c r="G78" s="701">
        <f t="shared" si="9"/>
        <v>0</v>
      </c>
      <c r="H78" s="701">
        <f t="shared" si="9"/>
        <v>0</v>
      </c>
      <c r="I78" s="702">
        <f t="shared" si="9"/>
        <v>0</v>
      </c>
      <c r="J78" s="703">
        <f t="shared" si="9"/>
        <v>0</v>
      </c>
      <c r="K78" s="703">
        <f t="shared" si="9"/>
        <v>0</v>
      </c>
      <c r="L78" s="703">
        <f t="shared" si="9"/>
        <v>0</v>
      </c>
      <c r="M78" s="291" t="s">
        <v>618</v>
      </c>
      <c r="N78" s="264">
        <f>SUM(C78:L78)</f>
        <v>0</v>
      </c>
    </row>
    <row r="79" spans="1:14" ht="18.95" customHeight="1" x14ac:dyDescent="0.25">
      <c r="A79" s="1300" t="s">
        <v>628</v>
      </c>
      <c r="B79" s="1301"/>
      <c r="C79" s="701">
        <f t="shared" si="10"/>
        <v>0</v>
      </c>
      <c r="D79" s="701">
        <f t="shared" si="9"/>
        <v>0</v>
      </c>
      <c r="E79" s="701">
        <f t="shared" si="9"/>
        <v>0</v>
      </c>
      <c r="F79" s="701">
        <f t="shared" si="9"/>
        <v>0</v>
      </c>
      <c r="G79" s="701">
        <f t="shared" si="9"/>
        <v>0</v>
      </c>
      <c r="H79" s="701">
        <f t="shared" si="9"/>
        <v>0</v>
      </c>
      <c r="I79" s="702">
        <f t="shared" si="9"/>
        <v>0</v>
      </c>
      <c r="J79" s="703">
        <f t="shared" si="9"/>
        <v>0</v>
      </c>
      <c r="K79" s="703">
        <f t="shared" si="9"/>
        <v>0</v>
      </c>
      <c r="L79" s="703">
        <f t="shared" si="9"/>
        <v>0</v>
      </c>
      <c r="M79" s="291" t="s">
        <v>618</v>
      </c>
      <c r="N79" s="264">
        <f>SUM(C79:L79)</f>
        <v>0</v>
      </c>
    </row>
    <row r="80" spans="1:14" ht="18.95" customHeight="1" x14ac:dyDescent="0.25">
      <c r="A80" s="1302" t="s">
        <v>629</v>
      </c>
      <c r="B80" s="1303"/>
      <c r="C80" s="699">
        <f t="shared" si="10"/>
        <v>0</v>
      </c>
      <c r="D80" s="699">
        <f t="shared" si="9"/>
        <v>0</v>
      </c>
      <c r="E80" s="699">
        <f t="shared" si="9"/>
        <v>0</v>
      </c>
      <c r="F80" s="699">
        <f t="shared" si="9"/>
        <v>0</v>
      </c>
      <c r="G80" s="699">
        <f t="shared" si="9"/>
        <v>0</v>
      </c>
      <c r="H80" s="699">
        <f t="shared" si="9"/>
        <v>0</v>
      </c>
      <c r="I80" s="704" t="e">
        <f t="shared" si="9"/>
        <v>#DIV/0!</v>
      </c>
      <c r="J80" s="705" t="e">
        <f t="shared" si="9"/>
        <v>#DIV/0!</v>
      </c>
      <c r="K80" s="705" t="e">
        <f t="shared" si="9"/>
        <v>#DIV/0!</v>
      </c>
      <c r="L80" s="705" t="e">
        <f t="shared" si="9"/>
        <v>#DIV/0!</v>
      </c>
      <c r="M80" s="705" t="e">
        <f>M36+M60</f>
        <v>#DIV/0!</v>
      </c>
      <c r="N80" s="265" t="e">
        <f>SUM(C80:M80)</f>
        <v>#DIV/0!</v>
      </c>
    </row>
    <row r="83" spans="1:9" ht="61.55" customHeight="1" x14ac:dyDescent="0.25">
      <c r="A83" s="1194" t="s">
        <v>674</v>
      </c>
      <c r="B83" s="1116"/>
      <c r="C83" s="1116"/>
      <c r="D83" s="1116"/>
      <c r="E83" s="1116"/>
      <c r="F83" s="1116"/>
      <c r="G83" s="1116"/>
      <c r="H83" s="1116"/>
      <c r="I83" s="115"/>
    </row>
    <row r="84" spans="1:9" x14ac:dyDescent="0.25">
      <c r="A84" s="1295"/>
      <c r="B84" s="1295"/>
      <c r="C84" s="1295"/>
      <c r="D84" s="1295"/>
      <c r="E84" s="1295"/>
      <c r="F84" s="1295"/>
      <c r="G84" s="1295"/>
      <c r="H84" s="1295"/>
      <c r="I84" s="1295"/>
    </row>
    <row r="85" spans="1:9" ht="26.2" customHeight="1" x14ac:dyDescent="0.25">
      <c r="A85" s="1132" t="s">
        <v>632</v>
      </c>
      <c r="B85" s="1133"/>
      <c r="C85" s="1166">
        <v>0</v>
      </c>
      <c r="D85" s="1166">
        <v>1</v>
      </c>
      <c r="E85" s="1166">
        <v>2</v>
      </c>
      <c r="F85" s="1166">
        <v>3</v>
      </c>
      <c r="G85" s="1166">
        <v>4</v>
      </c>
      <c r="H85" s="1166">
        <v>5</v>
      </c>
      <c r="I85" s="115"/>
    </row>
    <row r="86" spans="1:9" ht="28.5" customHeight="1" x14ac:dyDescent="0.25">
      <c r="A86" s="1160" t="s">
        <v>633</v>
      </c>
      <c r="B86" s="1161"/>
      <c r="C86" s="1167"/>
      <c r="D86" s="1167"/>
      <c r="E86" s="1167"/>
      <c r="F86" s="1167"/>
      <c r="G86" s="1167"/>
      <c r="H86" s="1167"/>
      <c r="I86" s="115"/>
    </row>
    <row r="87" spans="1:9" ht="25" customHeight="1" x14ac:dyDescent="0.25">
      <c r="A87" s="1132">
        <f>A88-1</f>
        <v>-5</v>
      </c>
      <c r="B87" s="1133"/>
      <c r="C87" s="237"/>
      <c r="D87" s="237"/>
      <c r="E87" s="237"/>
      <c r="F87" s="237"/>
      <c r="G87" s="237"/>
      <c r="H87" s="706">
        <f>H30+H29</f>
        <v>0</v>
      </c>
      <c r="I87" s="115"/>
    </row>
    <row r="88" spans="1:9" ht="25" customHeight="1" x14ac:dyDescent="0.25">
      <c r="A88" s="1132">
        <f>A89-1</f>
        <v>-4</v>
      </c>
      <c r="B88" s="1133"/>
      <c r="C88" s="237"/>
      <c r="D88" s="237"/>
      <c r="E88" s="237"/>
      <c r="F88" s="294"/>
      <c r="G88" s="706">
        <f>I30+I29</f>
        <v>0</v>
      </c>
      <c r="H88" s="273"/>
      <c r="I88" s="115"/>
    </row>
    <row r="89" spans="1:9" ht="25" customHeight="1" x14ac:dyDescent="0.25">
      <c r="A89" s="1132">
        <f>A90-1</f>
        <v>-3</v>
      </c>
      <c r="B89" s="1133"/>
      <c r="C89" s="237"/>
      <c r="D89" s="237"/>
      <c r="E89" s="237"/>
      <c r="F89" s="706">
        <f>J30+J29</f>
        <v>0</v>
      </c>
      <c r="G89" s="273"/>
      <c r="H89" s="295"/>
      <c r="I89" s="115"/>
    </row>
    <row r="90" spans="1:9" ht="25" customHeight="1" x14ac:dyDescent="0.25">
      <c r="A90" s="1132">
        <f>A91-1</f>
        <v>-2</v>
      </c>
      <c r="B90" s="1133"/>
      <c r="C90" s="237"/>
      <c r="D90" s="237"/>
      <c r="E90" s="706">
        <f>K30+K29</f>
        <v>0</v>
      </c>
      <c r="F90" s="273"/>
      <c r="G90" s="295"/>
      <c r="H90" s="295"/>
      <c r="I90" s="115"/>
    </row>
    <row r="91" spans="1:9" ht="25" customHeight="1" x14ac:dyDescent="0.25">
      <c r="A91" s="1132">
        <f>A92-1</f>
        <v>-1</v>
      </c>
      <c r="B91" s="1133"/>
      <c r="C91" s="237"/>
      <c r="D91" s="706">
        <f>L30+L29</f>
        <v>0</v>
      </c>
      <c r="E91" s="273"/>
      <c r="F91" s="295"/>
      <c r="G91" s="295"/>
      <c r="H91" s="295"/>
      <c r="I91" s="115"/>
    </row>
    <row r="92" spans="1:9" ht="25" customHeight="1" x14ac:dyDescent="0.25">
      <c r="A92" s="1132">
        <f>B2</f>
        <v>0</v>
      </c>
      <c r="B92" s="1133"/>
      <c r="C92" s="706">
        <f>M30</f>
        <v>0</v>
      </c>
      <c r="D92" s="273"/>
      <c r="E92" s="295"/>
      <c r="F92" s="295"/>
      <c r="G92" s="295"/>
      <c r="H92" s="295"/>
      <c r="I92" s="115"/>
    </row>
    <row r="93" spans="1:9" ht="18" customHeight="1" x14ac:dyDescent="0.25">
      <c r="A93" s="67"/>
      <c r="B93" s="67"/>
      <c r="C93" s="115"/>
      <c r="D93" s="115"/>
      <c r="E93" s="115"/>
      <c r="F93" s="115"/>
      <c r="G93" s="115"/>
      <c r="H93" s="115"/>
      <c r="I93" s="115"/>
    </row>
    <row r="94" spans="1:9" ht="56.95" customHeight="1" x14ac:dyDescent="0.25">
      <c r="A94" s="1294" t="s">
        <v>675</v>
      </c>
      <c r="B94" s="1294"/>
      <c r="C94" s="1294"/>
      <c r="D94" s="1294"/>
      <c r="E94" s="1294"/>
      <c r="F94" s="1294"/>
      <c r="G94" s="115"/>
      <c r="H94" s="115"/>
      <c r="I94" s="115"/>
    </row>
    <row r="95" spans="1:9" ht="36.799999999999997" customHeight="1" x14ac:dyDescent="0.25">
      <c r="A95" s="66" t="s">
        <v>633</v>
      </c>
      <c r="B95" s="57" t="s">
        <v>1519</v>
      </c>
      <c r="C95" s="1132" t="s">
        <v>635</v>
      </c>
      <c r="D95" s="1133"/>
      <c r="E95" s="1132" t="s">
        <v>636</v>
      </c>
      <c r="F95" s="1133"/>
      <c r="G95" s="116"/>
      <c r="H95" s="116"/>
      <c r="I95" s="116"/>
    </row>
    <row r="96" spans="1:9" ht="25" customHeight="1" x14ac:dyDescent="0.25">
      <c r="A96" s="54">
        <f>B2</f>
        <v>0</v>
      </c>
      <c r="B96" s="707" t="e">
        <f>(H87/G87)*((G87+G88)/(F87+F88))*((F87+F88+F89)/(E87+E88+E89))*((E87+E88+E89+E90)/(D87+D88+D89+D90))*((D87+D88+D89+D90+D91)/(C87+C88+C89+C90+C91))</f>
        <v>#DIV/0!</v>
      </c>
      <c r="C96" s="1201">
        <f>C92</f>
        <v>0</v>
      </c>
      <c r="D96" s="1202"/>
      <c r="E96" s="1201" t="e">
        <f>(B96-1)*C96</f>
        <v>#DIV/0!</v>
      </c>
      <c r="F96" s="1202"/>
      <c r="G96" s="115"/>
      <c r="H96" s="115"/>
      <c r="I96" s="115"/>
    </row>
    <row r="97" spans="1:9" ht="25" customHeight="1" x14ac:dyDescent="0.25">
      <c r="A97" s="54">
        <f>A96-1</f>
        <v>-1</v>
      </c>
      <c r="B97" s="707" t="e">
        <f>(H87/G87)*((G87+G88)/(F87+F88))*((F87+F88+F89)/(E87+E88+E89))*((E87+E88+E89+E90)/(D87+D88+D89+D90))</f>
        <v>#DIV/0!</v>
      </c>
      <c r="C97" s="1201">
        <f>D91</f>
        <v>0</v>
      </c>
      <c r="D97" s="1202"/>
      <c r="E97" s="1201" t="e">
        <f>(B97-1)*C97</f>
        <v>#DIV/0!</v>
      </c>
      <c r="F97" s="1202"/>
      <c r="G97" s="115"/>
      <c r="H97" s="115"/>
      <c r="I97" s="115"/>
    </row>
    <row r="98" spans="1:9" ht="25" customHeight="1" x14ac:dyDescent="0.25">
      <c r="A98" s="54">
        <f>A97-1</f>
        <v>-2</v>
      </c>
      <c r="B98" s="707" t="e">
        <f>(H87/G87)*((G87+G88)/(F87+F88))*((F87+F88+F89)/(E87+E88+E89))</f>
        <v>#DIV/0!</v>
      </c>
      <c r="C98" s="1201">
        <f>E90</f>
        <v>0</v>
      </c>
      <c r="D98" s="1202"/>
      <c r="E98" s="1201" t="e">
        <f>(B98-1)*C98</f>
        <v>#DIV/0!</v>
      </c>
      <c r="F98" s="1202"/>
      <c r="G98" s="115"/>
      <c r="H98" s="115"/>
      <c r="I98" s="115"/>
    </row>
    <row r="99" spans="1:9" ht="25" customHeight="1" x14ac:dyDescent="0.25">
      <c r="A99" s="54">
        <f>A98-1</f>
        <v>-3</v>
      </c>
      <c r="B99" s="707" t="e">
        <f>(H87/G87)*((G87+G88)/(F87+F88))</f>
        <v>#DIV/0!</v>
      </c>
      <c r="C99" s="1201">
        <f>F89</f>
        <v>0</v>
      </c>
      <c r="D99" s="1202"/>
      <c r="E99" s="1201" t="e">
        <f>(B99-1)*C99</f>
        <v>#DIV/0!</v>
      </c>
      <c r="F99" s="1202"/>
      <c r="G99" s="115"/>
      <c r="H99" s="115"/>
      <c r="I99" s="115"/>
    </row>
    <row r="100" spans="1:9" ht="25" customHeight="1" x14ac:dyDescent="0.25">
      <c r="A100" s="54">
        <f>A99-1</f>
        <v>-4</v>
      </c>
      <c r="B100" s="707" t="e">
        <f>H87/G87</f>
        <v>#DIV/0!</v>
      </c>
      <c r="C100" s="1201">
        <f>G88</f>
        <v>0</v>
      </c>
      <c r="D100" s="1202"/>
      <c r="E100" s="1201" t="e">
        <f>(B100-1)*C100</f>
        <v>#DIV/0!</v>
      </c>
      <c r="F100" s="1202"/>
      <c r="G100" s="115"/>
      <c r="H100" s="115"/>
      <c r="I100" s="115"/>
    </row>
    <row r="112" spans="1:9" ht="64.5" customHeight="1" x14ac:dyDescent="0.25">
      <c r="A112" s="1194" t="s">
        <v>1587</v>
      </c>
      <c r="B112" s="1116"/>
      <c r="C112" s="1116"/>
      <c r="D112" s="1116"/>
      <c r="E112" s="1116"/>
      <c r="F112" s="1116"/>
      <c r="G112" s="1116"/>
      <c r="H112" s="1116"/>
      <c r="I112" s="115"/>
    </row>
    <row r="113" spans="1:9" ht="25" customHeight="1" x14ac:dyDescent="0.25">
      <c r="A113" s="1295"/>
      <c r="B113" s="1295"/>
      <c r="C113" s="1295"/>
      <c r="D113" s="1295"/>
      <c r="E113" s="1295"/>
      <c r="F113" s="1295"/>
      <c r="G113" s="1295"/>
      <c r="H113" s="1295"/>
      <c r="I113" s="1295"/>
    </row>
    <row r="114" spans="1:9" ht="25" customHeight="1" x14ac:dyDescent="0.25">
      <c r="A114" s="1132" t="s">
        <v>632</v>
      </c>
      <c r="B114" s="1133"/>
      <c r="C114" s="1166">
        <v>0</v>
      </c>
      <c r="D114" s="1166">
        <v>1</v>
      </c>
      <c r="E114" s="1166">
        <v>2</v>
      </c>
      <c r="F114" s="1166">
        <v>3</v>
      </c>
      <c r="G114" s="1166">
        <v>4</v>
      </c>
      <c r="H114" s="1166">
        <v>5</v>
      </c>
      <c r="I114" s="115"/>
    </row>
    <row r="115" spans="1:9" ht="25" customHeight="1" x14ac:dyDescent="0.25">
      <c r="A115" s="1160" t="s">
        <v>633</v>
      </c>
      <c r="B115" s="1161"/>
      <c r="C115" s="1167"/>
      <c r="D115" s="1167"/>
      <c r="E115" s="1167"/>
      <c r="F115" s="1167"/>
      <c r="G115" s="1167"/>
      <c r="H115" s="1167"/>
      <c r="I115" s="115"/>
    </row>
    <row r="116" spans="1:9" ht="25" customHeight="1" x14ac:dyDescent="0.25">
      <c r="A116" s="1132">
        <f>A117-1</f>
        <v>-5</v>
      </c>
      <c r="B116" s="1133"/>
      <c r="C116" s="237"/>
      <c r="D116" s="237"/>
      <c r="E116" s="237"/>
      <c r="F116" s="237"/>
      <c r="G116" s="237"/>
      <c r="H116" s="706">
        <f>H54+H53</f>
        <v>0</v>
      </c>
      <c r="I116" s="115"/>
    </row>
    <row r="117" spans="1:9" ht="25" customHeight="1" x14ac:dyDescent="0.25">
      <c r="A117" s="1132">
        <f>A118-1</f>
        <v>-4</v>
      </c>
      <c r="B117" s="1133"/>
      <c r="C117" s="237"/>
      <c r="D117" s="237"/>
      <c r="E117" s="237"/>
      <c r="F117" s="294"/>
      <c r="G117" s="706">
        <f>I54+I53</f>
        <v>0</v>
      </c>
      <c r="H117" s="273"/>
      <c r="I117" s="115"/>
    </row>
    <row r="118" spans="1:9" ht="25" customHeight="1" x14ac:dyDescent="0.25">
      <c r="A118" s="1132">
        <f>A119-1</f>
        <v>-3</v>
      </c>
      <c r="B118" s="1133"/>
      <c r="C118" s="237"/>
      <c r="D118" s="237"/>
      <c r="E118" s="237"/>
      <c r="F118" s="706">
        <f>J54+J53</f>
        <v>0</v>
      </c>
      <c r="G118" s="273"/>
      <c r="H118" s="295"/>
      <c r="I118" s="115"/>
    </row>
    <row r="119" spans="1:9" ht="25" customHeight="1" x14ac:dyDescent="0.25">
      <c r="A119" s="1132">
        <f>A120-1</f>
        <v>-2</v>
      </c>
      <c r="B119" s="1133"/>
      <c r="C119" s="237"/>
      <c r="D119" s="237"/>
      <c r="E119" s="706">
        <f>K54+K53</f>
        <v>0</v>
      </c>
      <c r="F119" s="273"/>
      <c r="G119" s="295"/>
      <c r="H119" s="295"/>
      <c r="I119" s="115"/>
    </row>
    <row r="120" spans="1:9" ht="25" customHeight="1" x14ac:dyDescent="0.25">
      <c r="A120" s="1132">
        <f>A121-1</f>
        <v>-1</v>
      </c>
      <c r="B120" s="1133"/>
      <c r="C120" s="237"/>
      <c r="D120" s="706">
        <f>L54+L53</f>
        <v>0</v>
      </c>
      <c r="E120" s="273"/>
      <c r="F120" s="295"/>
      <c r="G120" s="295"/>
      <c r="H120" s="295"/>
      <c r="I120" s="115"/>
    </row>
    <row r="121" spans="1:9" ht="25" customHeight="1" x14ac:dyDescent="0.25">
      <c r="A121" s="1132">
        <f>B2</f>
        <v>0</v>
      </c>
      <c r="B121" s="1133"/>
      <c r="C121" s="706">
        <f>M54</f>
        <v>0</v>
      </c>
      <c r="D121" s="273"/>
      <c r="E121" s="295"/>
      <c r="F121" s="295"/>
      <c r="G121" s="295"/>
      <c r="H121" s="295"/>
      <c r="I121" s="115"/>
    </row>
    <row r="122" spans="1:9" ht="25" customHeight="1" x14ac:dyDescent="0.25">
      <c r="A122" s="67"/>
      <c r="B122" s="67"/>
      <c r="C122" s="115"/>
      <c r="D122" s="115"/>
      <c r="E122" s="115"/>
      <c r="F122" s="115"/>
      <c r="G122" s="115"/>
      <c r="H122" s="115"/>
      <c r="I122" s="115"/>
    </row>
    <row r="123" spans="1:9" ht="70.55" customHeight="1" x14ac:dyDescent="0.25">
      <c r="A123" s="1294" t="s">
        <v>1588</v>
      </c>
      <c r="B123" s="1294"/>
      <c r="C123" s="1294"/>
      <c r="D123" s="1294"/>
      <c r="E123" s="1294"/>
      <c r="F123" s="1294"/>
      <c r="G123" s="115"/>
      <c r="H123" s="115"/>
      <c r="I123" s="115"/>
    </row>
    <row r="124" spans="1:9" ht="25" customHeight="1" x14ac:dyDescent="0.25">
      <c r="A124" s="66" t="s">
        <v>633</v>
      </c>
      <c r="B124" s="57" t="s">
        <v>1519</v>
      </c>
      <c r="C124" s="1132" t="s">
        <v>635</v>
      </c>
      <c r="D124" s="1133"/>
      <c r="E124" s="1132" t="s">
        <v>636</v>
      </c>
      <c r="F124" s="1133"/>
      <c r="G124" s="116"/>
      <c r="H124" s="116"/>
      <c r="I124" s="116"/>
    </row>
    <row r="125" spans="1:9" ht="25" customHeight="1" x14ac:dyDescent="0.25">
      <c r="A125" s="54">
        <f>B2</f>
        <v>0</v>
      </c>
      <c r="B125" s="707" t="e">
        <f>(H116/G116)*((G116+G117)/(F116+F117))*((F116+F117+F118)/(E116+E117+E118))*((E116+E117+E118+E119)/(D116+D117+D118+D119))*((D116+D117+D118+D119+D120)/(C116+C117+C118+C119+C120))</f>
        <v>#DIV/0!</v>
      </c>
      <c r="C125" s="1201">
        <f>C121</f>
        <v>0</v>
      </c>
      <c r="D125" s="1202"/>
      <c r="E125" s="1201" t="e">
        <f>(B125-1)*C125</f>
        <v>#DIV/0!</v>
      </c>
      <c r="F125" s="1202"/>
      <c r="G125" s="115"/>
      <c r="H125" s="115"/>
      <c r="I125" s="115"/>
    </row>
    <row r="126" spans="1:9" ht="25" customHeight="1" x14ac:dyDescent="0.25">
      <c r="A126" s="54">
        <f>A125-1</f>
        <v>-1</v>
      </c>
      <c r="B126" s="707" t="e">
        <f>(H116/G116)*((G116+G117)/(F116+F117))*((F116+F117+F118)/(E116+E117+E118))*((E116+E117+E118+E119)/(D116+D117+D118+D119))</f>
        <v>#DIV/0!</v>
      </c>
      <c r="C126" s="1201">
        <f>D120</f>
        <v>0</v>
      </c>
      <c r="D126" s="1202"/>
      <c r="E126" s="1201" t="e">
        <f>(B126-1)*C126</f>
        <v>#DIV/0!</v>
      </c>
      <c r="F126" s="1202"/>
      <c r="G126" s="115"/>
      <c r="H126" s="115"/>
      <c r="I126" s="115"/>
    </row>
    <row r="127" spans="1:9" ht="25" customHeight="1" x14ac:dyDescent="0.25">
      <c r="A127" s="54">
        <f>A126-1</f>
        <v>-2</v>
      </c>
      <c r="B127" s="707" t="e">
        <f>(H116/G116)*((G116+G117)/(F116+F117))*((F116+F117+F118)/(E116+E117+E118))</f>
        <v>#DIV/0!</v>
      </c>
      <c r="C127" s="1201">
        <f>E119</f>
        <v>0</v>
      </c>
      <c r="D127" s="1202"/>
      <c r="E127" s="1201" t="e">
        <f>(B127-1)*C127</f>
        <v>#DIV/0!</v>
      </c>
      <c r="F127" s="1202"/>
      <c r="G127" s="115"/>
      <c r="H127" s="115"/>
      <c r="I127" s="115"/>
    </row>
    <row r="128" spans="1:9" ht="25" customHeight="1" x14ac:dyDescent="0.25">
      <c r="A128" s="54">
        <f>A127-1</f>
        <v>-3</v>
      </c>
      <c r="B128" s="707" t="e">
        <f>(H116/G116)*((G116+G117)/(F116+F117))</f>
        <v>#DIV/0!</v>
      </c>
      <c r="C128" s="1201">
        <f>F118</f>
        <v>0</v>
      </c>
      <c r="D128" s="1202"/>
      <c r="E128" s="1201" t="e">
        <f>(B128-1)*C128</f>
        <v>#DIV/0!</v>
      </c>
      <c r="F128" s="1202"/>
      <c r="G128" s="115"/>
      <c r="H128" s="115"/>
      <c r="I128" s="115"/>
    </row>
    <row r="129" spans="1:14" ht="25" customHeight="1" x14ac:dyDescent="0.25">
      <c r="A129" s="54">
        <f>A128-1</f>
        <v>-4</v>
      </c>
      <c r="B129" s="707" t="e">
        <f>H116/G116</f>
        <v>#DIV/0!</v>
      </c>
      <c r="C129" s="1201">
        <f>G117</f>
        <v>0</v>
      </c>
      <c r="D129" s="1202"/>
      <c r="E129" s="1201" t="e">
        <f>(B129-1)*C129</f>
        <v>#DIV/0!</v>
      </c>
      <c r="F129" s="1202"/>
      <c r="G129" s="115"/>
      <c r="H129" s="115"/>
      <c r="I129" s="115"/>
    </row>
    <row r="141" spans="1:14" x14ac:dyDescent="0.25">
      <c r="A141" s="1162" t="s">
        <v>323</v>
      </c>
      <c r="B141" s="1162"/>
      <c r="C141" s="1162"/>
      <c r="D141" s="1162"/>
      <c r="E141" s="1162"/>
      <c r="F141" s="1162"/>
      <c r="G141" s="1162"/>
      <c r="H141" s="1162"/>
      <c r="I141" s="1162"/>
      <c r="J141" s="1162"/>
      <c r="K141" s="1162"/>
      <c r="L141" s="1162"/>
      <c r="M141" s="1162"/>
      <c r="N141" s="1162"/>
    </row>
    <row r="142" spans="1:14" x14ac:dyDescent="0.25">
      <c r="A142" s="1200" t="s">
        <v>673</v>
      </c>
      <c r="B142" s="1200"/>
      <c r="C142" s="1200"/>
      <c r="D142" s="1200"/>
      <c r="E142" s="1200"/>
      <c r="F142" s="1200"/>
      <c r="G142" s="1200"/>
      <c r="H142" s="1200"/>
      <c r="I142" s="1200"/>
      <c r="J142" s="1200"/>
      <c r="K142" s="1200"/>
      <c r="L142" s="1200"/>
      <c r="M142" s="1200"/>
      <c r="N142" s="1200"/>
    </row>
    <row r="143" spans="1:14" ht="24.05" customHeight="1" x14ac:dyDescent="0.25">
      <c r="A143" s="1292" t="s">
        <v>908</v>
      </c>
      <c r="B143" s="1293"/>
      <c r="C143" s="74" t="s">
        <v>894</v>
      </c>
      <c r="D143" s="202">
        <f t="shared" ref="D143:K143" si="11">E143-1</f>
        <v>-9</v>
      </c>
      <c r="E143" s="202">
        <f t="shared" si="11"/>
        <v>-8</v>
      </c>
      <c r="F143" s="202">
        <f t="shared" si="11"/>
        <v>-7</v>
      </c>
      <c r="G143" s="202">
        <f t="shared" si="11"/>
        <v>-6</v>
      </c>
      <c r="H143" s="202">
        <f t="shared" si="11"/>
        <v>-5</v>
      </c>
      <c r="I143" s="202">
        <f t="shared" si="11"/>
        <v>-4</v>
      </c>
      <c r="J143" s="202">
        <f t="shared" si="11"/>
        <v>-3</v>
      </c>
      <c r="K143" s="202">
        <f t="shared" si="11"/>
        <v>-2</v>
      </c>
      <c r="L143" s="202">
        <f>M143-1</f>
        <v>-1</v>
      </c>
      <c r="M143" s="202">
        <f>B2</f>
        <v>0</v>
      </c>
      <c r="N143" s="202" t="s">
        <v>736</v>
      </c>
    </row>
    <row r="144" spans="1:14" ht="18" customHeight="1" x14ac:dyDescent="0.25">
      <c r="A144" s="1136" t="s">
        <v>737</v>
      </c>
      <c r="B144" s="1137"/>
      <c r="C144" s="310">
        <f t="shared" ref="C144:L144" si="12">C145+C146+C147</f>
        <v>0</v>
      </c>
      <c r="D144" s="310">
        <f t="shared" si="12"/>
        <v>0</v>
      </c>
      <c r="E144" s="310">
        <f t="shared" si="12"/>
        <v>0</v>
      </c>
      <c r="F144" s="310">
        <f t="shared" si="12"/>
        <v>0</v>
      </c>
      <c r="G144" s="310">
        <f t="shared" si="12"/>
        <v>0</v>
      </c>
      <c r="H144" s="310">
        <f t="shared" si="12"/>
        <v>0</v>
      </c>
      <c r="I144" s="310">
        <f t="shared" si="12"/>
        <v>0</v>
      </c>
      <c r="J144" s="310">
        <f t="shared" si="12"/>
        <v>0</v>
      </c>
      <c r="K144" s="310">
        <f t="shared" si="12"/>
        <v>0</v>
      </c>
      <c r="L144" s="310">
        <f t="shared" si="12"/>
        <v>0</v>
      </c>
      <c r="M144" s="238" t="s">
        <v>411</v>
      </c>
      <c r="N144" s="310">
        <f>SUM(C144:L144)</f>
        <v>0</v>
      </c>
    </row>
    <row r="145" spans="1:14" ht="18" customHeight="1" x14ac:dyDescent="0.25">
      <c r="A145" s="1233" t="s">
        <v>1321</v>
      </c>
      <c r="B145" s="1234"/>
      <c r="C145" s="302"/>
      <c r="D145" s="302"/>
      <c r="E145" s="302"/>
      <c r="F145" s="302"/>
      <c r="G145" s="302"/>
      <c r="H145" s="302"/>
      <c r="I145" s="302"/>
      <c r="J145" s="302"/>
      <c r="K145" s="302"/>
      <c r="L145" s="302"/>
      <c r="M145" s="272" t="s">
        <v>411</v>
      </c>
      <c r="N145" s="311">
        <f>SUM(C145:L145)</f>
        <v>0</v>
      </c>
    </row>
    <row r="146" spans="1:14" ht="18" customHeight="1" x14ac:dyDescent="0.25">
      <c r="A146" s="1233" t="s">
        <v>1326</v>
      </c>
      <c r="B146" s="1234"/>
      <c r="C146" s="302"/>
      <c r="D146" s="302"/>
      <c r="E146" s="302"/>
      <c r="F146" s="302"/>
      <c r="G146" s="302"/>
      <c r="H146" s="302"/>
      <c r="I146" s="302"/>
      <c r="J146" s="302"/>
      <c r="K146" s="302"/>
      <c r="L146" s="302"/>
      <c r="M146" s="272" t="s">
        <v>411</v>
      </c>
      <c r="N146" s="311">
        <f>SUM(C146:L146)</f>
        <v>0</v>
      </c>
    </row>
    <row r="147" spans="1:14" ht="18" customHeight="1" x14ac:dyDescent="0.25">
      <c r="A147" s="1233" t="s">
        <v>738</v>
      </c>
      <c r="B147" s="1234"/>
      <c r="C147" s="307"/>
      <c r="D147" s="307"/>
      <c r="E147" s="307"/>
      <c r="F147" s="307"/>
      <c r="G147" s="307"/>
      <c r="H147" s="307"/>
      <c r="I147" s="307"/>
      <c r="J147" s="307"/>
      <c r="K147" s="307"/>
      <c r="L147" s="307"/>
      <c r="M147" s="272" t="s">
        <v>411</v>
      </c>
      <c r="N147" s="312">
        <f>SUM(C147:L147)</f>
        <v>0</v>
      </c>
    </row>
    <row r="148" spans="1:14" ht="18" customHeight="1" x14ac:dyDescent="0.25">
      <c r="A148" s="1136" t="s">
        <v>703</v>
      </c>
      <c r="B148" s="1137"/>
      <c r="C148" s="431"/>
      <c r="D148" s="431"/>
      <c r="E148" s="431"/>
      <c r="F148" s="431"/>
      <c r="G148" s="431"/>
      <c r="H148" s="301"/>
      <c r="I148" s="241"/>
      <c r="J148" s="431"/>
      <c r="K148" s="431"/>
      <c r="L148" s="301"/>
      <c r="M148" s="238"/>
      <c r="N148" s="311">
        <f t="shared" ref="N148:N153" si="13">SUM(C148:M148)</f>
        <v>0</v>
      </c>
    </row>
    <row r="149" spans="1:14" ht="18" customHeight="1" x14ac:dyDescent="0.25">
      <c r="A149" s="1134" t="s">
        <v>1328</v>
      </c>
      <c r="B149" s="1135"/>
      <c r="C149" s="295"/>
      <c r="D149" s="273"/>
      <c r="E149" s="273"/>
      <c r="F149" s="302"/>
      <c r="G149" s="272"/>
      <c r="H149" s="272"/>
      <c r="I149" s="295"/>
      <c r="J149" s="302"/>
      <c r="K149" s="272"/>
      <c r="L149" s="272"/>
      <c r="M149" s="272"/>
      <c r="N149" s="311">
        <f t="shared" si="13"/>
        <v>0</v>
      </c>
    </row>
    <row r="150" spans="1:14" ht="18" customHeight="1" x14ac:dyDescent="0.25">
      <c r="A150" s="1134" t="s">
        <v>739</v>
      </c>
      <c r="B150" s="1135"/>
      <c r="C150" s="311">
        <f>C151+C152+C153</f>
        <v>0</v>
      </c>
      <c r="D150" s="311" t="e">
        <f t="shared" ref="D150:M150" si="14">D151+D152+D153</f>
        <v>#DIV/0!</v>
      </c>
      <c r="E150" s="311" t="e">
        <f t="shared" si="14"/>
        <v>#DIV/0!</v>
      </c>
      <c r="F150" s="311" t="e">
        <f t="shared" si="14"/>
        <v>#DIV/0!</v>
      </c>
      <c r="G150" s="311" t="e">
        <f t="shared" si="14"/>
        <v>#DIV/0!</v>
      </c>
      <c r="H150" s="311" t="e">
        <f t="shared" si="14"/>
        <v>#DIV/0!</v>
      </c>
      <c r="I150" s="311" t="e">
        <f t="shared" si="14"/>
        <v>#DIV/0!</v>
      </c>
      <c r="J150" s="311" t="e">
        <f t="shared" si="14"/>
        <v>#DIV/0!</v>
      </c>
      <c r="K150" s="311" t="e">
        <f t="shared" si="14"/>
        <v>#DIV/0!</v>
      </c>
      <c r="L150" s="311" t="e">
        <f t="shared" si="14"/>
        <v>#DIV/0!</v>
      </c>
      <c r="M150" s="311" t="e">
        <f t="shared" si="14"/>
        <v>#DIV/0!</v>
      </c>
      <c r="N150" s="311" t="e">
        <f t="shared" si="13"/>
        <v>#DIV/0!</v>
      </c>
    </row>
    <row r="151" spans="1:14" ht="18" customHeight="1" x14ac:dyDescent="0.25">
      <c r="A151" s="1233" t="s">
        <v>1321</v>
      </c>
      <c r="B151" s="1234"/>
      <c r="C151" s="302"/>
      <c r="D151" s="302"/>
      <c r="E151" s="302"/>
      <c r="F151" s="302"/>
      <c r="G151" s="302"/>
      <c r="H151" s="302"/>
      <c r="I151" s="302"/>
      <c r="J151" s="302"/>
      <c r="K151" s="302"/>
      <c r="L151" s="302"/>
      <c r="M151" s="302"/>
      <c r="N151" s="311">
        <f t="shared" si="13"/>
        <v>0</v>
      </c>
    </row>
    <row r="152" spans="1:14" ht="18" customHeight="1" x14ac:dyDescent="0.25">
      <c r="A152" s="1233" t="s">
        <v>1326</v>
      </c>
      <c r="B152" s="1234"/>
      <c r="C152" s="302"/>
      <c r="D152" s="302"/>
      <c r="E152" s="302"/>
      <c r="F152" s="302"/>
      <c r="G152" s="302"/>
      <c r="H152" s="302"/>
      <c r="I152" s="302"/>
      <c r="J152" s="302"/>
      <c r="K152" s="302"/>
      <c r="L152" s="302"/>
      <c r="M152" s="302"/>
      <c r="N152" s="311">
        <f t="shared" si="13"/>
        <v>0</v>
      </c>
    </row>
    <row r="153" spans="1:14" ht="18" customHeight="1" x14ac:dyDescent="0.25">
      <c r="A153" s="1233" t="s">
        <v>738</v>
      </c>
      <c r="B153" s="1234"/>
      <c r="C153" s="307"/>
      <c r="D153" s="718" t="e">
        <f>I283</f>
        <v>#DIV/0!</v>
      </c>
      <c r="E153" s="718" t="e">
        <f>I282</f>
        <v>#DIV/0!</v>
      </c>
      <c r="F153" s="718" t="e">
        <f>I281</f>
        <v>#DIV/0!</v>
      </c>
      <c r="G153" s="718" t="e">
        <f>I280</f>
        <v>#DIV/0!</v>
      </c>
      <c r="H153" s="718" t="e">
        <f>I279</f>
        <v>#DIV/0!</v>
      </c>
      <c r="I153" s="718" t="e">
        <f>I278</f>
        <v>#DIV/0!</v>
      </c>
      <c r="J153" s="718" t="e">
        <f>I277</f>
        <v>#DIV/0!</v>
      </c>
      <c r="K153" s="718" t="e">
        <f>I276</f>
        <v>#DIV/0!</v>
      </c>
      <c r="L153" s="718" t="e">
        <f>I275</f>
        <v>#DIV/0!</v>
      </c>
      <c r="M153" s="718" t="e">
        <f>I274</f>
        <v>#DIV/0!</v>
      </c>
      <c r="N153" s="311" t="e">
        <f t="shared" si="13"/>
        <v>#DIV/0!</v>
      </c>
    </row>
    <row r="154" spans="1:14" ht="18" customHeight="1" x14ac:dyDescent="0.25">
      <c r="A154" s="1292" t="s">
        <v>740</v>
      </c>
      <c r="B154" s="1281"/>
      <c r="C154" s="269">
        <f>C148-C149+C150</f>
        <v>0</v>
      </c>
      <c r="D154" s="269" t="e">
        <f t="shared" ref="D154:N154" si="15">D148-D149+D150</f>
        <v>#DIV/0!</v>
      </c>
      <c r="E154" s="269" t="e">
        <f t="shared" si="15"/>
        <v>#DIV/0!</v>
      </c>
      <c r="F154" s="269" t="e">
        <f t="shared" si="15"/>
        <v>#DIV/0!</v>
      </c>
      <c r="G154" s="269" t="e">
        <f t="shared" si="15"/>
        <v>#DIV/0!</v>
      </c>
      <c r="H154" s="269" t="e">
        <f t="shared" si="15"/>
        <v>#DIV/0!</v>
      </c>
      <c r="I154" s="269" t="e">
        <f t="shared" si="15"/>
        <v>#DIV/0!</v>
      </c>
      <c r="J154" s="269" t="e">
        <f t="shared" si="15"/>
        <v>#DIV/0!</v>
      </c>
      <c r="K154" s="269" t="e">
        <f t="shared" si="15"/>
        <v>#DIV/0!</v>
      </c>
      <c r="L154" s="269" t="e">
        <f t="shared" si="15"/>
        <v>#DIV/0!</v>
      </c>
      <c r="M154" s="269" t="e">
        <f t="shared" si="15"/>
        <v>#DIV/0!</v>
      </c>
      <c r="N154" s="269" t="e">
        <f t="shared" si="15"/>
        <v>#DIV/0!</v>
      </c>
    </row>
    <row r="155" spans="1:14" ht="18" customHeight="1" x14ac:dyDescent="0.25">
      <c r="A155" s="1136" t="s">
        <v>1040</v>
      </c>
      <c r="B155" s="1137"/>
      <c r="C155" s="483"/>
      <c r="D155" s="302"/>
      <c r="E155" s="272"/>
      <c r="F155" s="272"/>
      <c r="G155" s="272"/>
      <c r="H155" s="272"/>
      <c r="I155" s="272"/>
      <c r="J155" s="272"/>
      <c r="K155" s="272"/>
      <c r="L155" s="272"/>
      <c r="M155" s="272" t="s">
        <v>411</v>
      </c>
      <c r="N155" s="251"/>
    </row>
    <row r="156" spans="1:14" ht="18" customHeight="1" x14ac:dyDescent="0.25">
      <c r="A156" s="1142" t="s">
        <v>1041</v>
      </c>
      <c r="B156" s="1143"/>
      <c r="C156" s="484"/>
      <c r="D156" s="307"/>
      <c r="E156" s="274"/>
      <c r="F156" s="274"/>
      <c r="G156" s="274"/>
      <c r="H156" s="274"/>
      <c r="I156" s="274"/>
      <c r="J156" s="274"/>
      <c r="K156" s="274"/>
      <c r="L156" s="274"/>
      <c r="M156" s="274" t="s">
        <v>411</v>
      </c>
      <c r="N156" s="250"/>
    </row>
    <row r="157" spans="1:14" ht="18" customHeight="1" x14ac:dyDescent="0.25">
      <c r="A157" s="1292" t="s">
        <v>1016</v>
      </c>
      <c r="B157" s="1281"/>
      <c r="C157" s="484"/>
      <c r="D157" s="267" t="e">
        <f>D154+D155-D156</f>
        <v>#DIV/0!</v>
      </c>
      <c r="E157" s="267" t="e">
        <f t="shared" ref="E157:L157" si="16">E154+E155-E156</f>
        <v>#DIV/0!</v>
      </c>
      <c r="F157" s="267" t="e">
        <f t="shared" si="16"/>
        <v>#DIV/0!</v>
      </c>
      <c r="G157" s="267" t="e">
        <f t="shared" si="16"/>
        <v>#DIV/0!</v>
      </c>
      <c r="H157" s="267" t="e">
        <f t="shared" si="16"/>
        <v>#DIV/0!</v>
      </c>
      <c r="I157" s="267" t="e">
        <f t="shared" si="16"/>
        <v>#DIV/0!</v>
      </c>
      <c r="J157" s="267" t="e">
        <f t="shared" si="16"/>
        <v>#DIV/0!</v>
      </c>
      <c r="K157" s="267" t="e">
        <f t="shared" si="16"/>
        <v>#DIV/0!</v>
      </c>
      <c r="L157" s="267" t="e">
        <f t="shared" si="16"/>
        <v>#DIV/0!</v>
      </c>
      <c r="M157" s="267" t="e">
        <f>M154</f>
        <v>#DIV/0!</v>
      </c>
      <c r="N157" s="250"/>
    </row>
    <row r="158" spans="1:14" ht="18" customHeight="1" x14ac:dyDescent="0.25">
      <c r="A158" s="1138" t="s">
        <v>678</v>
      </c>
      <c r="B158" s="1139"/>
      <c r="C158" s="145"/>
      <c r="D158" s="337" t="e">
        <f>D157/D27</f>
        <v>#DIV/0!</v>
      </c>
      <c r="E158" s="337" t="e">
        <f t="shared" ref="E158:M158" si="17">E157/E27</f>
        <v>#DIV/0!</v>
      </c>
      <c r="F158" s="337" t="e">
        <f t="shared" si="17"/>
        <v>#DIV/0!</v>
      </c>
      <c r="G158" s="337" t="e">
        <f t="shared" si="17"/>
        <v>#DIV/0!</v>
      </c>
      <c r="H158" s="337" t="e">
        <f t="shared" si="17"/>
        <v>#DIV/0!</v>
      </c>
      <c r="I158" s="337" t="e">
        <f t="shared" si="17"/>
        <v>#DIV/0!</v>
      </c>
      <c r="J158" s="337" t="e">
        <f t="shared" si="17"/>
        <v>#DIV/0!</v>
      </c>
      <c r="K158" s="337" t="e">
        <f t="shared" si="17"/>
        <v>#DIV/0!</v>
      </c>
      <c r="L158" s="337" t="e">
        <f t="shared" si="17"/>
        <v>#DIV/0!</v>
      </c>
      <c r="M158" s="337" t="e">
        <f t="shared" si="17"/>
        <v>#DIV/0!</v>
      </c>
      <c r="N158" s="62"/>
    </row>
    <row r="159" spans="1:14" s="221" customFormat="1" ht="20.149999999999999" customHeight="1" x14ac:dyDescent="0.25">
      <c r="A159" s="338"/>
      <c r="B159" s="338"/>
      <c r="C159" s="128"/>
      <c r="D159" s="339"/>
      <c r="E159" s="339"/>
      <c r="F159" s="339"/>
      <c r="G159" s="339"/>
      <c r="H159" s="339"/>
      <c r="I159" s="339"/>
      <c r="J159" s="339"/>
      <c r="K159" s="339"/>
      <c r="L159" s="339"/>
      <c r="M159" s="339"/>
      <c r="N159" s="128"/>
    </row>
    <row r="160" spans="1:14" x14ac:dyDescent="0.25">
      <c r="A160" s="73"/>
      <c r="B160" s="73"/>
      <c r="C160" s="67"/>
      <c r="D160" s="67"/>
      <c r="E160" s="67"/>
      <c r="F160" s="67"/>
      <c r="G160" s="67"/>
      <c r="H160" s="67"/>
      <c r="I160" s="67"/>
      <c r="J160" s="67"/>
      <c r="K160" s="67"/>
      <c r="L160" s="67"/>
      <c r="M160" s="67"/>
      <c r="N160" s="67"/>
    </row>
    <row r="161" spans="1:14" x14ac:dyDescent="0.25">
      <c r="A161" s="1200" t="s">
        <v>1589</v>
      </c>
      <c r="B161" s="1200"/>
      <c r="C161" s="1200"/>
      <c r="D161" s="1200"/>
      <c r="E161" s="1200"/>
      <c r="F161" s="1200"/>
      <c r="G161" s="1200"/>
      <c r="H161" s="1200"/>
      <c r="I161" s="1200"/>
      <c r="J161" s="1200"/>
      <c r="K161" s="1200"/>
      <c r="L161" s="1200"/>
      <c r="M161" s="1200"/>
      <c r="N161" s="1200"/>
    </row>
    <row r="162" spans="1:14" ht="20.149999999999999" customHeight="1" x14ac:dyDescent="0.25">
      <c r="A162" s="1292" t="s">
        <v>908</v>
      </c>
      <c r="B162" s="1293"/>
      <c r="C162" s="74" t="s">
        <v>894</v>
      </c>
      <c r="D162" s="202">
        <f t="shared" ref="D162:K162" si="18">E162-1</f>
        <v>-9</v>
      </c>
      <c r="E162" s="202">
        <f t="shared" si="18"/>
        <v>-8</v>
      </c>
      <c r="F162" s="202">
        <f t="shared" si="18"/>
        <v>-7</v>
      </c>
      <c r="G162" s="202">
        <f t="shared" si="18"/>
        <v>-6</v>
      </c>
      <c r="H162" s="202">
        <f t="shared" si="18"/>
        <v>-5</v>
      </c>
      <c r="I162" s="202">
        <f t="shared" si="18"/>
        <v>-4</v>
      </c>
      <c r="J162" s="202">
        <f t="shared" si="18"/>
        <v>-3</v>
      </c>
      <c r="K162" s="202">
        <f t="shared" si="18"/>
        <v>-2</v>
      </c>
      <c r="L162" s="202">
        <f>M162-1</f>
        <v>-1</v>
      </c>
      <c r="M162" s="202">
        <f>B2</f>
        <v>0</v>
      </c>
      <c r="N162" s="202" t="s">
        <v>736</v>
      </c>
    </row>
    <row r="163" spans="1:14" ht="18" customHeight="1" x14ac:dyDescent="0.25">
      <c r="A163" s="1136" t="s">
        <v>737</v>
      </c>
      <c r="B163" s="1137"/>
      <c r="C163" s="310">
        <f t="shared" ref="C163:L163" si="19">C164+C165+C166</f>
        <v>0</v>
      </c>
      <c r="D163" s="310">
        <f t="shared" si="19"/>
        <v>0</v>
      </c>
      <c r="E163" s="310">
        <f t="shared" si="19"/>
        <v>0</v>
      </c>
      <c r="F163" s="310">
        <f t="shared" si="19"/>
        <v>0</v>
      </c>
      <c r="G163" s="310">
        <f t="shared" si="19"/>
        <v>0</v>
      </c>
      <c r="H163" s="310">
        <f t="shared" si="19"/>
        <v>0</v>
      </c>
      <c r="I163" s="310">
        <f t="shared" si="19"/>
        <v>0</v>
      </c>
      <c r="J163" s="310">
        <f t="shared" si="19"/>
        <v>0</v>
      </c>
      <c r="K163" s="310">
        <f t="shared" si="19"/>
        <v>0</v>
      </c>
      <c r="L163" s="310">
        <f t="shared" si="19"/>
        <v>0</v>
      </c>
      <c r="M163" s="238" t="s">
        <v>411</v>
      </c>
      <c r="N163" s="310">
        <f>SUM(C163:L163)</f>
        <v>0</v>
      </c>
    </row>
    <row r="164" spans="1:14" ht="18" customHeight="1" x14ac:dyDescent="0.25">
      <c r="A164" s="1233" t="s">
        <v>1321</v>
      </c>
      <c r="B164" s="1234"/>
      <c r="C164" s="302"/>
      <c r="D164" s="302"/>
      <c r="E164" s="302"/>
      <c r="F164" s="302"/>
      <c r="G164" s="302"/>
      <c r="H164" s="302"/>
      <c r="I164" s="302"/>
      <c r="J164" s="302"/>
      <c r="K164" s="302"/>
      <c r="L164" s="302"/>
      <c r="M164" s="272" t="s">
        <v>411</v>
      </c>
      <c r="N164" s="311">
        <f>SUM(C164:L164)</f>
        <v>0</v>
      </c>
    </row>
    <row r="165" spans="1:14" ht="18" customHeight="1" x14ac:dyDescent="0.25">
      <c r="A165" s="1233" t="s">
        <v>1326</v>
      </c>
      <c r="B165" s="1234"/>
      <c r="C165" s="302"/>
      <c r="D165" s="302"/>
      <c r="E165" s="302"/>
      <c r="F165" s="302"/>
      <c r="G165" s="302"/>
      <c r="H165" s="302"/>
      <c r="I165" s="302"/>
      <c r="J165" s="302"/>
      <c r="K165" s="302"/>
      <c r="L165" s="302"/>
      <c r="M165" s="272" t="s">
        <v>411</v>
      </c>
      <c r="N165" s="311">
        <f>SUM(C165:L165)</f>
        <v>0</v>
      </c>
    </row>
    <row r="166" spans="1:14" ht="18" customHeight="1" x14ac:dyDescent="0.25">
      <c r="A166" s="1233" t="s">
        <v>738</v>
      </c>
      <c r="B166" s="1234"/>
      <c r="C166" s="307"/>
      <c r="D166" s="307"/>
      <c r="E166" s="307"/>
      <c r="F166" s="307"/>
      <c r="G166" s="307"/>
      <c r="H166" s="307"/>
      <c r="I166" s="307"/>
      <c r="J166" s="307"/>
      <c r="K166" s="307"/>
      <c r="L166" s="307"/>
      <c r="M166" s="272" t="s">
        <v>411</v>
      </c>
      <c r="N166" s="312">
        <f>SUM(C166:L166)</f>
        <v>0</v>
      </c>
    </row>
    <row r="167" spans="1:14" ht="18" customHeight="1" x14ac:dyDescent="0.25">
      <c r="A167" s="1136" t="s">
        <v>703</v>
      </c>
      <c r="B167" s="1137"/>
      <c r="C167" s="431"/>
      <c r="D167" s="431"/>
      <c r="E167" s="431"/>
      <c r="F167" s="431"/>
      <c r="G167" s="431"/>
      <c r="H167" s="301"/>
      <c r="I167" s="241"/>
      <c r="J167" s="431"/>
      <c r="K167" s="431"/>
      <c r="L167" s="301"/>
      <c r="M167" s="238"/>
      <c r="N167" s="311">
        <f t="shared" ref="N167:N172" si="20">SUM(C167:M167)</f>
        <v>0</v>
      </c>
    </row>
    <row r="168" spans="1:14" ht="18" customHeight="1" x14ac:dyDescent="0.25">
      <c r="A168" s="1134" t="s">
        <v>1328</v>
      </c>
      <c r="B168" s="1135"/>
      <c r="C168" s="295"/>
      <c r="D168" s="273"/>
      <c r="E168" s="273"/>
      <c r="F168" s="302"/>
      <c r="G168" s="272"/>
      <c r="H168" s="272"/>
      <c r="I168" s="295"/>
      <c r="J168" s="302"/>
      <c r="K168" s="272"/>
      <c r="L168" s="272"/>
      <c r="M168" s="272"/>
      <c r="N168" s="311">
        <f t="shared" si="20"/>
        <v>0</v>
      </c>
    </row>
    <row r="169" spans="1:14" ht="18" customHeight="1" x14ac:dyDescent="0.25">
      <c r="A169" s="1134" t="s">
        <v>739</v>
      </c>
      <c r="B169" s="1135"/>
      <c r="C169" s="311">
        <f t="shared" ref="C169:M169" si="21">C170+C171+C172</f>
        <v>0</v>
      </c>
      <c r="D169" s="311" t="e">
        <f t="shared" si="21"/>
        <v>#DIV/0!</v>
      </c>
      <c r="E169" s="311" t="e">
        <f t="shared" si="21"/>
        <v>#DIV/0!</v>
      </c>
      <c r="F169" s="311" t="e">
        <f t="shared" si="21"/>
        <v>#DIV/0!</v>
      </c>
      <c r="G169" s="311" t="e">
        <f t="shared" si="21"/>
        <v>#DIV/0!</v>
      </c>
      <c r="H169" s="311" t="e">
        <f t="shared" si="21"/>
        <v>#DIV/0!</v>
      </c>
      <c r="I169" s="311" t="e">
        <f t="shared" si="21"/>
        <v>#DIV/0!</v>
      </c>
      <c r="J169" s="311" t="e">
        <f t="shared" si="21"/>
        <v>#DIV/0!</v>
      </c>
      <c r="K169" s="311" t="e">
        <f t="shared" si="21"/>
        <v>#DIV/0!</v>
      </c>
      <c r="L169" s="311" t="e">
        <f t="shared" si="21"/>
        <v>#DIV/0!</v>
      </c>
      <c r="M169" s="311" t="e">
        <f t="shared" si="21"/>
        <v>#DIV/0!</v>
      </c>
      <c r="N169" s="311" t="e">
        <f t="shared" si="20"/>
        <v>#DIV/0!</v>
      </c>
    </row>
    <row r="170" spans="1:14" ht="18" customHeight="1" x14ac:dyDescent="0.25">
      <c r="A170" s="1233" t="s">
        <v>1321</v>
      </c>
      <c r="B170" s="1234"/>
      <c r="C170" s="302"/>
      <c r="D170" s="302"/>
      <c r="E170" s="302"/>
      <c r="F170" s="302"/>
      <c r="G170" s="302"/>
      <c r="H170" s="302"/>
      <c r="I170" s="302"/>
      <c r="J170" s="302"/>
      <c r="K170" s="302"/>
      <c r="L170" s="302"/>
      <c r="M170" s="302"/>
      <c r="N170" s="311">
        <f t="shared" si="20"/>
        <v>0</v>
      </c>
    </row>
    <row r="171" spans="1:14" ht="18" customHeight="1" x14ac:dyDescent="0.25">
      <c r="A171" s="1233" t="s">
        <v>1326</v>
      </c>
      <c r="B171" s="1234"/>
      <c r="C171" s="302"/>
      <c r="D171" s="302"/>
      <c r="E171" s="302"/>
      <c r="F171" s="302"/>
      <c r="G171" s="302"/>
      <c r="H171" s="302"/>
      <c r="I171" s="302"/>
      <c r="J171" s="302"/>
      <c r="K171" s="302"/>
      <c r="L171" s="302"/>
      <c r="M171" s="302"/>
      <c r="N171" s="311">
        <f t="shared" si="20"/>
        <v>0</v>
      </c>
    </row>
    <row r="172" spans="1:14" ht="18" customHeight="1" x14ac:dyDescent="0.25">
      <c r="A172" s="1233" t="s">
        <v>738</v>
      </c>
      <c r="B172" s="1234"/>
      <c r="C172" s="307"/>
      <c r="D172" s="718" t="e">
        <f>H316</f>
        <v>#DIV/0!</v>
      </c>
      <c r="E172" s="718" t="e">
        <f>H315</f>
        <v>#DIV/0!</v>
      </c>
      <c r="F172" s="718" t="e">
        <f>H314</f>
        <v>#DIV/0!</v>
      </c>
      <c r="G172" s="718" t="e">
        <f>H313</f>
        <v>#DIV/0!</v>
      </c>
      <c r="H172" s="718" t="e">
        <f>H312</f>
        <v>#DIV/0!</v>
      </c>
      <c r="I172" s="718" t="e">
        <f>H311</f>
        <v>#DIV/0!</v>
      </c>
      <c r="J172" s="718" t="e">
        <f>H310</f>
        <v>#DIV/0!</v>
      </c>
      <c r="K172" s="718" t="e">
        <f>H309</f>
        <v>#DIV/0!</v>
      </c>
      <c r="L172" s="718" t="e">
        <f>H308</f>
        <v>#DIV/0!</v>
      </c>
      <c r="M172" s="718" t="e">
        <f>H307</f>
        <v>#DIV/0!</v>
      </c>
      <c r="N172" s="311" t="e">
        <f t="shared" si="20"/>
        <v>#DIV/0!</v>
      </c>
    </row>
    <row r="173" spans="1:14" ht="18" customHeight="1" x14ac:dyDescent="0.25">
      <c r="A173" s="1292" t="s">
        <v>740</v>
      </c>
      <c r="B173" s="1281"/>
      <c r="C173" s="269">
        <f>C167-C168+C169</f>
        <v>0</v>
      </c>
      <c r="D173" s="269" t="e">
        <f t="shared" ref="D173:N173" si="22">D167-D168+D169</f>
        <v>#DIV/0!</v>
      </c>
      <c r="E173" s="269" t="e">
        <f t="shared" si="22"/>
        <v>#DIV/0!</v>
      </c>
      <c r="F173" s="269" t="e">
        <f t="shared" si="22"/>
        <v>#DIV/0!</v>
      </c>
      <c r="G173" s="269" t="e">
        <f t="shared" si="22"/>
        <v>#DIV/0!</v>
      </c>
      <c r="H173" s="269" t="e">
        <f t="shared" si="22"/>
        <v>#DIV/0!</v>
      </c>
      <c r="I173" s="269" t="e">
        <f t="shared" si="22"/>
        <v>#DIV/0!</v>
      </c>
      <c r="J173" s="269" t="e">
        <f t="shared" si="22"/>
        <v>#DIV/0!</v>
      </c>
      <c r="K173" s="269" t="e">
        <f t="shared" si="22"/>
        <v>#DIV/0!</v>
      </c>
      <c r="L173" s="269" t="e">
        <f t="shared" si="22"/>
        <v>#DIV/0!</v>
      </c>
      <c r="M173" s="269" t="e">
        <f t="shared" si="22"/>
        <v>#DIV/0!</v>
      </c>
      <c r="N173" s="269" t="e">
        <f t="shared" si="22"/>
        <v>#DIV/0!</v>
      </c>
    </row>
    <row r="174" spans="1:14" ht="18" customHeight="1" x14ac:dyDescent="0.25">
      <c r="A174" s="1136" t="s">
        <v>1040</v>
      </c>
      <c r="B174" s="1137"/>
      <c r="C174" s="483"/>
      <c r="D174" s="302"/>
      <c r="E174" s="272"/>
      <c r="F174" s="272"/>
      <c r="G174" s="272"/>
      <c r="H174" s="272"/>
      <c r="I174" s="272"/>
      <c r="J174" s="272"/>
      <c r="K174" s="272"/>
      <c r="L174" s="272"/>
      <c r="M174" s="272" t="s">
        <v>411</v>
      </c>
      <c r="N174" s="251"/>
    </row>
    <row r="175" spans="1:14" ht="18" customHeight="1" x14ac:dyDescent="0.25">
      <c r="A175" s="1142" t="s">
        <v>1041</v>
      </c>
      <c r="B175" s="1143"/>
      <c r="C175" s="484"/>
      <c r="D175" s="307"/>
      <c r="E175" s="274"/>
      <c r="F175" s="274"/>
      <c r="G175" s="274"/>
      <c r="H175" s="274"/>
      <c r="I175" s="274"/>
      <c r="J175" s="274"/>
      <c r="K175" s="274"/>
      <c r="L175" s="274"/>
      <c r="M175" s="274" t="s">
        <v>411</v>
      </c>
      <c r="N175" s="250"/>
    </row>
    <row r="176" spans="1:14" ht="18" customHeight="1" x14ac:dyDescent="0.25">
      <c r="A176" s="1292" t="s">
        <v>1016</v>
      </c>
      <c r="B176" s="1281"/>
      <c r="C176" s="484"/>
      <c r="D176" s="267" t="e">
        <f t="shared" ref="D176:L176" si="23">D173+D174-D175</f>
        <v>#DIV/0!</v>
      </c>
      <c r="E176" s="267" t="e">
        <f t="shared" si="23"/>
        <v>#DIV/0!</v>
      </c>
      <c r="F176" s="267" t="e">
        <f t="shared" si="23"/>
        <v>#DIV/0!</v>
      </c>
      <c r="G176" s="267" t="e">
        <f t="shared" si="23"/>
        <v>#DIV/0!</v>
      </c>
      <c r="H176" s="267" t="e">
        <f t="shared" si="23"/>
        <v>#DIV/0!</v>
      </c>
      <c r="I176" s="267" t="e">
        <f t="shared" si="23"/>
        <v>#DIV/0!</v>
      </c>
      <c r="J176" s="267" t="e">
        <f t="shared" si="23"/>
        <v>#DIV/0!</v>
      </c>
      <c r="K176" s="267" t="e">
        <f t="shared" si="23"/>
        <v>#DIV/0!</v>
      </c>
      <c r="L176" s="267" t="e">
        <f t="shared" si="23"/>
        <v>#DIV/0!</v>
      </c>
      <c r="M176" s="267" t="e">
        <f>M173</f>
        <v>#DIV/0!</v>
      </c>
      <c r="N176" s="250"/>
    </row>
    <row r="177" spans="1:14" ht="18" customHeight="1" x14ac:dyDescent="0.25">
      <c r="A177" s="1138" t="s">
        <v>678</v>
      </c>
      <c r="B177" s="1139"/>
      <c r="C177" s="145"/>
      <c r="D177" s="337" t="e">
        <f>D176/D51</f>
        <v>#DIV/0!</v>
      </c>
      <c r="E177" s="337" t="e">
        <f t="shared" ref="E177:M177" si="24">E176/E51</f>
        <v>#DIV/0!</v>
      </c>
      <c r="F177" s="337" t="e">
        <f t="shared" si="24"/>
        <v>#DIV/0!</v>
      </c>
      <c r="G177" s="337" t="e">
        <f t="shared" si="24"/>
        <v>#DIV/0!</v>
      </c>
      <c r="H177" s="337" t="e">
        <f t="shared" si="24"/>
        <v>#DIV/0!</v>
      </c>
      <c r="I177" s="337" t="e">
        <f t="shared" si="24"/>
        <v>#DIV/0!</v>
      </c>
      <c r="J177" s="337" t="e">
        <f t="shared" si="24"/>
        <v>#DIV/0!</v>
      </c>
      <c r="K177" s="337" t="e">
        <f t="shared" si="24"/>
        <v>#DIV/0!</v>
      </c>
      <c r="L177" s="337" t="e">
        <f t="shared" si="24"/>
        <v>#DIV/0!</v>
      </c>
      <c r="M177" s="337" t="e">
        <f t="shared" si="24"/>
        <v>#DIV/0!</v>
      </c>
      <c r="N177" s="62"/>
    </row>
    <row r="178" spans="1:14" x14ac:dyDescent="0.25">
      <c r="A178" s="73"/>
      <c r="B178" s="73"/>
      <c r="C178" s="67"/>
      <c r="D178" s="67"/>
      <c r="E178" s="67"/>
      <c r="F178" s="67"/>
      <c r="G178" s="67"/>
      <c r="H178" s="67"/>
      <c r="I178" s="67"/>
      <c r="J178" s="67"/>
      <c r="K178" s="67"/>
      <c r="L178" s="67"/>
      <c r="M178" s="67"/>
      <c r="N178" s="67"/>
    </row>
    <row r="179" spans="1:14" x14ac:dyDescent="0.25">
      <c r="A179" s="73"/>
      <c r="B179" s="73"/>
      <c r="C179" s="67"/>
      <c r="D179" s="67"/>
      <c r="E179" s="67"/>
      <c r="F179" s="67"/>
      <c r="G179" s="67"/>
      <c r="H179" s="67"/>
      <c r="I179" s="67"/>
      <c r="J179" s="67"/>
      <c r="K179" s="67"/>
      <c r="L179" s="67"/>
      <c r="M179" s="67"/>
      <c r="N179" s="67"/>
    </row>
    <row r="180" spans="1:14" x14ac:dyDescent="0.25">
      <c r="A180" s="1162" t="s">
        <v>1042</v>
      </c>
      <c r="B180" s="1162"/>
      <c r="C180" s="1162"/>
      <c r="D180" s="1162"/>
      <c r="E180" s="1162"/>
      <c r="F180" s="1162"/>
      <c r="G180" s="1162"/>
      <c r="H180" s="1162"/>
      <c r="I180" s="1162"/>
      <c r="J180" s="1162"/>
      <c r="K180" s="1162"/>
      <c r="L180" s="1162"/>
      <c r="M180" s="1162"/>
      <c r="N180" s="1162"/>
    </row>
    <row r="181" spans="1:14" x14ac:dyDescent="0.25">
      <c r="A181" s="1200" t="s">
        <v>324</v>
      </c>
      <c r="B181" s="1200"/>
      <c r="C181" s="1200"/>
      <c r="D181" s="1200"/>
      <c r="E181" s="1200"/>
      <c r="F181" s="1200"/>
      <c r="G181" s="1200"/>
      <c r="H181" s="1200"/>
      <c r="I181" s="1200"/>
      <c r="J181" s="1200"/>
      <c r="K181" s="1200"/>
      <c r="L181" s="1200"/>
      <c r="M181" s="1200"/>
      <c r="N181" s="1200"/>
    </row>
    <row r="182" spans="1:14" ht="24.05" customHeight="1" x14ac:dyDescent="0.25">
      <c r="A182" s="1292" t="s">
        <v>908</v>
      </c>
      <c r="B182" s="1281"/>
      <c r="C182" s="55" t="s">
        <v>894</v>
      </c>
      <c r="D182" s="202">
        <f t="shared" ref="D182:K182" si="25">E182-1</f>
        <v>-9</v>
      </c>
      <c r="E182" s="202">
        <f t="shared" si="25"/>
        <v>-8</v>
      </c>
      <c r="F182" s="202">
        <f t="shared" si="25"/>
        <v>-7</v>
      </c>
      <c r="G182" s="202">
        <f t="shared" si="25"/>
        <v>-6</v>
      </c>
      <c r="H182" s="202">
        <f t="shared" si="25"/>
        <v>-5</v>
      </c>
      <c r="I182" s="202">
        <f t="shared" si="25"/>
        <v>-4</v>
      </c>
      <c r="J182" s="202">
        <f t="shared" si="25"/>
        <v>-3</v>
      </c>
      <c r="K182" s="202">
        <f t="shared" si="25"/>
        <v>-2</v>
      </c>
      <c r="L182" s="202">
        <f>M182-1</f>
        <v>-1</v>
      </c>
      <c r="M182" s="202">
        <f>B2</f>
        <v>0</v>
      </c>
      <c r="N182" s="202" t="s">
        <v>736</v>
      </c>
    </row>
    <row r="183" spans="1:14" ht="20.149999999999999" customHeight="1" x14ac:dyDescent="0.25">
      <c r="A183" s="1136" t="s">
        <v>737</v>
      </c>
      <c r="B183" s="1137"/>
      <c r="C183" s="310">
        <f>C184+C185+C186</f>
        <v>0</v>
      </c>
      <c r="D183" s="310">
        <f t="shared" ref="D183:L183" si="26">D184+D185+D186</f>
        <v>0</v>
      </c>
      <c r="E183" s="310">
        <f t="shared" si="26"/>
        <v>0</v>
      </c>
      <c r="F183" s="310">
        <f t="shared" si="26"/>
        <v>0</v>
      </c>
      <c r="G183" s="310">
        <f t="shared" si="26"/>
        <v>0</v>
      </c>
      <c r="H183" s="310">
        <f t="shared" si="26"/>
        <v>0</v>
      </c>
      <c r="I183" s="310">
        <f t="shared" si="26"/>
        <v>0</v>
      </c>
      <c r="J183" s="310">
        <f t="shared" si="26"/>
        <v>0</v>
      </c>
      <c r="K183" s="310">
        <f t="shared" si="26"/>
        <v>0</v>
      </c>
      <c r="L183" s="310">
        <f t="shared" si="26"/>
        <v>0</v>
      </c>
      <c r="M183" s="238" t="s">
        <v>411</v>
      </c>
      <c r="N183" s="310">
        <f>SUM(C183:L183)</f>
        <v>0</v>
      </c>
    </row>
    <row r="184" spans="1:14" ht="20.149999999999999" customHeight="1" x14ac:dyDescent="0.25">
      <c r="A184" s="1233" t="s">
        <v>1321</v>
      </c>
      <c r="B184" s="1234"/>
      <c r="C184" s="743">
        <f>C145+C164</f>
        <v>0</v>
      </c>
      <c r="D184" s="743">
        <f t="shared" ref="D184:L184" si="27">D145+D164</f>
        <v>0</v>
      </c>
      <c r="E184" s="743">
        <f t="shared" si="27"/>
        <v>0</v>
      </c>
      <c r="F184" s="743">
        <f t="shared" si="27"/>
        <v>0</v>
      </c>
      <c r="G184" s="743">
        <f t="shared" si="27"/>
        <v>0</v>
      </c>
      <c r="H184" s="743">
        <f t="shared" si="27"/>
        <v>0</v>
      </c>
      <c r="I184" s="743">
        <f t="shared" si="27"/>
        <v>0</v>
      </c>
      <c r="J184" s="743">
        <f t="shared" si="27"/>
        <v>0</v>
      </c>
      <c r="K184" s="743">
        <f t="shared" si="27"/>
        <v>0</v>
      </c>
      <c r="L184" s="743">
        <f t="shared" si="27"/>
        <v>0</v>
      </c>
      <c r="M184" s="272" t="s">
        <v>411</v>
      </c>
      <c r="N184" s="311">
        <f>SUM(C184:L184)</f>
        <v>0</v>
      </c>
    </row>
    <row r="185" spans="1:14" ht="20.149999999999999" customHeight="1" x14ac:dyDescent="0.25">
      <c r="A185" s="1233" t="s">
        <v>1326</v>
      </c>
      <c r="B185" s="1234"/>
      <c r="C185" s="743">
        <f t="shared" ref="C185:M188" si="28">C146+C165</f>
        <v>0</v>
      </c>
      <c r="D185" s="743">
        <f t="shared" si="28"/>
        <v>0</v>
      </c>
      <c r="E185" s="743">
        <f t="shared" si="28"/>
        <v>0</v>
      </c>
      <c r="F185" s="743">
        <f t="shared" si="28"/>
        <v>0</v>
      </c>
      <c r="G185" s="743">
        <f t="shared" si="28"/>
        <v>0</v>
      </c>
      <c r="H185" s="743">
        <f t="shared" si="28"/>
        <v>0</v>
      </c>
      <c r="I185" s="743">
        <f t="shared" si="28"/>
        <v>0</v>
      </c>
      <c r="J185" s="743">
        <f t="shared" si="28"/>
        <v>0</v>
      </c>
      <c r="K185" s="743">
        <f t="shared" si="28"/>
        <v>0</v>
      </c>
      <c r="L185" s="743">
        <f t="shared" si="28"/>
        <v>0</v>
      </c>
      <c r="M185" s="272" t="s">
        <v>411</v>
      </c>
      <c r="N185" s="311">
        <f>SUM(C185:L185)</f>
        <v>0</v>
      </c>
    </row>
    <row r="186" spans="1:14" ht="20.149999999999999" customHeight="1" x14ac:dyDescent="0.25">
      <c r="A186" s="1233" t="s">
        <v>738</v>
      </c>
      <c r="B186" s="1234"/>
      <c r="C186" s="718">
        <f t="shared" si="28"/>
        <v>0</v>
      </c>
      <c r="D186" s="718">
        <f t="shared" si="28"/>
        <v>0</v>
      </c>
      <c r="E186" s="718">
        <f t="shared" si="28"/>
        <v>0</v>
      </c>
      <c r="F186" s="718">
        <f t="shared" si="28"/>
        <v>0</v>
      </c>
      <c r="G186" s="718">
        <f t="shared" si="28"/>
        <v>0</v>
      </c>
      <c r="H186" s="718">
        <f t="shared" si="28"/>
        <v>0</v>
      </c>
      <c r="I186" s="718">
        <f t="shared" si="28"/>
        <v>0</v>
      </c>
      <c r="J186" s="718">
        <f t="shared" si="28"/>
        <v>0</v>
      </c>
      <c r="K186" s="718">
        <f t="shared" si="28"/>
        <v>0</v>
      </c>
      <c r="L186" s="718">
        <f t="shared" si="28"/>
        <v>0</v>
      </c>
      <c r="M186" s="274" t="s">
        <v>411</v>
      </c>
      <c r="N186" s="312">
        <f>SUM(C186:L186)</f>
        <v>0</v>
      </c>
    </row>
    <row r="187" spans="1:14" ht="20.149999999999999" customHeight="1" x14ac:dyDescent="0.25">
      <c r="A187" s="1136" t="s">
        <v>1043</v>
      </c>
      <c r="B187" s="1137"/>
      <c r="C187" s="721">
        <f t="shared" si="28"/>
        <v>0</v>
      </c>
      <c r="D187" s="743">
        <f t="shared" si="28"/>
        <v>0</v>
      </c>
      <c r="E187" s="722">
        <f t="shared" si="28"/>
        <v>0</v>
      </c>
      <c r="F187" s="722">
        <f t="shared" si="28"/>
        <v>0</v>
      </c>
      <c r="G187" s="722">
        <f t="shared" si="28"/>
        <v>0</v>
      </c>
      <c r="H187" s="722">
        <f t="shared" si="28"/>
        <v>0</v>
      </c>
      <c r="I187" s="745">
        <f t="shared" si="28"/>
        <v>0</v>
      </c>
      <c r="J187" s="721">
        <f t="shared" si="28"/>
        <v>0</v>
      </c>
      <c r="K187" s="721">
        <f t="shared" si="28"/>
        <v>0</v>
      </c>
      <c r="L187" s="743">
        <f t="shared" si="28"/>
        <v>0</v>
      </c>
      <c r="M187" s="722">
        <f t="shared" si="28"/>
        <v>0</v>
      </c>
      <c r="N187" s="311">
        <f t="shared" ref="N187:N192" si="29">SUM(C187:M187)</f>
        <v>0</v>
      </c>
    </row>
    <row r="188" spans="1:14" ht="20.149999999999999" customHeight="1" x14ac:dyDescent="0.25">
      <c r="A188" s="1134" t="s">
        <v>1328</v>
      </c>
      <c r="B188" s="1135"/>
      <c r="C188" s="745">
        <f t="shared" si="28"/>
        <v>0</v>
      </c>
      <c r="D188" s="743">
        <f t="shared" si="28"/>
        <v>0</v>
      </c>
      <c r="E188" s="722">
        <f t="shared" si="28"/>
        <v>0</v>
      </c>
      <c r="F188" s="722">
        <f t="shared" si="28"/>
        <v>0</v>
      </c>
      <c r="G188" s="722">
        <f t="shared" si="28"/>
        <v>0</v>
      </c>
      <c r="H188" s="722">
        <f t="shared" si="28"/>
        <v>0</v>
      </c>
      <c r="I188" s="745">
        <f t="shared" si="28"/>
        <v>0</v>
      </c>
      <c r="J188" s="743">
        <f t="shared" si="28"/>
        <v>0</v>
      </c>
      <c r="K188" s="722">
        <f t="shared" si="28"/>
        <v>0</v>
      </c>
      <c r="L188" s="722">
        <f t="shared" si="28"/>
        <v>0</v>
      </c>
      <c r="M188" s="722">
        <f t="shared" si="28"/>
        <v>0</v>
      </c>
      <c r="N188" s="311">
        <f t="shared" si="29"/>
        <v>0</v>
      </c>
    </row>
    <row r="189" spans="1:14" ht="20.149999999999999" customHeight="1" x14ac:dyDescent="0.25">
      <c r="A189" s="1134" t="s">
        <v>1044</v>
      </c>
      <c r="B189" s="1135"/>
      <c r="C189" s="311">
        <f t="shared" ref="C189:M189" si="30">C190+C191+C192</f>
        <v>0</v>
      </c>
      <c r="D189" s="311" t="e">
        <f t="shared" si="30"/>
        <v>#DIV/0!</v>
      </c>
      <c r="E189" s="311" t="e">
        <f t="shared" si="30"/>
        <v>#DIV/0!</v>
      </c>
      <c r="F189" s="311" t="e">
        <f t="shared" si="30"/>
        <v>#DIV/0!</v>
      </c>
      <c r="G189" s="311" t="e">
        <f t="shared" si="30"/>
        <v>#DIV/0!</v>
      </c>
      <c r="H189" s="311" t="e">
        <f t="shared" si="30"/>
        <v>#DIV/0!</v>
      </c>
      <c r="I189" s="311" t="e">
        <f t="shared" si="30"/>
        <v>#DIV/0!</v>
      </c>
      <c r="J189" s="311" t="e">
        <f t="shared" si="30"/>
        <v>#DIV/0!</v>
      </c>
      <c r="K189" s="311" t="e">
        <f t="shared" si="30"/>
        <v>#DIV/0!</v>
      </c>
      <c r="L189" s="311" t="e">
        <f t="shared" si="30"/>
        <v>#DIV/0!</v>
      </c>
      <c r="M189" s="311" t="e">
        <f t="shared" si="30"/>
        <v>#DIV/0!</v>
      </c>
      <c r="N189" s="311" t="e">
        <f>SUM(C189:M189)</f>
        <v>#DIV/0!</v>
      </c>
    </row>
    <row r="190" spans="1:14" ht="20.149999999999999" customHeight="1" x14ac:dyDescent="0.25">
      <c r="A190" s="1233" t="s">
        <v>1321</v>
      </c>
      <c r="B190" s="1234"/>
      <c r="C190" s="743">
        <f t="shared" ref="C190:M192" si="31">C151+C170</f>
        <v>0</v>
      </c>
      <c r="D190" s="743">
        <f t="shared" si="31"/>
        <v>0</v>
      </c>
      <c r="E190" s="743">
        <f t="shared" si="31"/>
        <v>0</v>
      </c>
      <c r="F190" s="743">
        <f t="shared" si="31"/>
        <v>0</v>
      </c>
      <c r="G190" s="743">
        <f t="shared" si="31"/>
        <v>0</v>
      </c>
      <c r="H190" s="743">
        <f t="shared" si="31"/>
        <v>0</v>
      </c>
      <c r="I190" s="743">
        <f t="shared" si="31"/>
        <v>0</v>
      </c>
      <c r="J190" s="743">
        <f t="shared" si="31"/>
        <v>0</v>
      </c>
      <c r="K190" s="743">
        <f t="shared" si="31"/>
        <v>0</v>
      </c>
      <c r="L190" s="743">
        <f t="shared" si="31"/>
        <v>0</v>
      </c>
      <c r="M190" s="743">
        <f t="shared" si="31"/>
        <v>0</v>
      </c>
      <c r="N190" s="311">
        <f t="shared" si="29"/>
        <v>0</v>
      </c>
    </row>
    <row r="191" spans="1:14" ht="20.149999999999999" customHeight="1" x14ac:dyDescent="0.25">
      <c r="A191" s="1233" t="s">
        <v>1326</v>
      </c>
      <c r="B191" s="1234"/>
      <c r="C191" s="743">
        <f t="shared" si="31"/>
        <v>0</v>
      </c>
      <c r="D191" s="743">
        <f t="shared" si="31"/>
        <v>0</v>
      </c>
      <c r="E191" s="743">
        <f t="shared" si="31"/>
        <v>0</v>
      </c>
      <c r="F191" s="743">
        <f t="shared" si="31"/>
        <v>0</v>
      </c>
      <c r="G191" s="743">
        <f t="shared" si="31"/>
        <v>0</v>
      </c>
      <c r="H191" s="743">
        <f t="shared" si="31"/>
        <v>0</v>
      </c>
      <c r="I191" s="743">
        <f t="shared" si="31"/>
        <v>0</v>
      </c>
      <c r="J191" s="743">
        <f t="shared" si="31"/>
        <v>0</v>
      </c>
      <c r="K191" s="743">
        <f t="shared" si="31"/>
        <v>0</v>
      </c>
      <c r="L191" s="743">
        <f t="shared" si="31"/>
        <v>0</v>
      </c>
      <c r="M191" s="743">
        <f t="shared" si="31"/>
        <v>0</v>
      </c>
      <c r="N191" s="311">
        <f t="shared" si="29"/>
        <v>0</v>
      </c>
    </row>
    <row r="192" spans="1:14" ht="20.149999999999999" customHeight="1" x14ac:dyDescent="0.25">
      <c r="A192" s="1233" t="s">
        <v>738</v>
      </c>
      <c r="B192" s="1234"/>
      <c r="C192" s="718">
        <f t="shared" si="31"/>
        <v>0</v>
      </c>
      <c r="D192" s="718" t="e">
        <f t="shared" si="31"/>
        <v>#DIV/0!</v>
      </c>
      <c r="E192" s="718" t="e">
        <f t="shared" si="31"/>
        <v>#DIV/0!</v>
      </c>
      <c r="F192" s="718" t="e">
        <f t="shared" si="31"/>
        <v>#DIV/0!</v>
      </c>
      <c r="G192" s="718" t="e">
        <f t="shared" si="31"/>
        <v>#DIV/0!</v>
      </c>
      <c r="H192" s="718" t="e">
        <f t="shared" si="31"/>
        <v>#DIV/0!</v>
      </c>
      <c r="I192" s="718" t="e">
        <f t="shared" si="31"/>
        <v>#DIV/0!</v>
      </c>
      <c r="J192" s="718" t="e">
        <f t="shared" si="31"/>
        <v>#DIV/0!</v>
      </c>
      <c r="K192" s="718" t="e">
        <f t="shared" si="31"/>
        <v>#DIV/0!</v>
      </c>
      <c r="L192" s="718" t="e">
        <f t="shared" si="31"/>
        <v>#DIV/0!</v>
      </c>
      <c r="M192" s="718" t="e">
        <f t="shared" si="31"/>
        <v>#DIV/0!</v>
      </c>
      <c r="N192" s="311" t="e">
        <f t="shared" si="29"/>
        <v>#DIV/0!</v>
      </c>
    </row>
    <row r="193" spans="1:14" ht="20.149999999999999" customHeight="1" x14ac:dyDescent="0.25">
      <c r="A193" s="1292" t="s">
        <v>1045</v>
      </c>
      <c r="B193" s="1281"/>
      <c r="C193" s="269">
        <f>C187-C188+C189</f>
        <v>0</v>
      </c>
      <c r="D193" s="269" t="e">
        <f t="shared" ref="D193:N193" si="32">D187-D188+D189</f>
        <v>#DIV/0!</v>
      </c>
      <c r="E193" s="269" t="e">
        <f t="shared" si="32"/>
        <v>#DIV/0!</v>
      </c>
      <c r="F193" s="269" t="e">
        <f t="shared" si="32"/>
        <v>#DIV/0!</v>
      </c>
      <c r="G193" s="269" t="e">
        <f t="shared" si="32"/>
        <v>#DIV/0!</v>
      </c>
      <c r="H193" s="269" t="e">
        <f t="shared" si="32"/>
        <v>#DIV/0!</v>
      </c>
      <c r="I193" s="269" t="e">
        <f t="shared" si="32"/>
        <v>#DIV/0!</v>
      </c>
      <c r="J193" s="269" t="e">
        <f t="shared" si="32"/>
        <v>#DIV/0!</v>
      </c>
      <c r="K193" s="269" t="e">
        <f t="shared" si="32"/>
        <v>#DIV/0!</v>
      </c>
      <c r="L193" s="269" t="e">
        <f t="shared" si="32"/>
        <v>#DIV/0!</v>
      </c>
      <c r="M193" s="269" t="e">
        <f t="shared" si="32"/>
        <v>#DIV/0!</v>
      </c>
      <c r="N193" s="269" t="e">
        <f t="shared" si="32"/>
        <v>#DIV/0!</v>
      </c>
    </row>
    <row r="194" spans="1:14" ht="20.149999999999999" customHeight="1" x14ac:dyDescent="0.25">
      <c r="A194" s="1136" t="s">
        <v>279</v>
      </c>
      <c r="B194" s="1137"/>
      <c r="C194" s="429"/>
      <c r="D194" s="722">
        <f t="shared" ref="D194:L195" si="33">D155+D174</f>
        <v>0</v>
      </c>
      <c r="E194" s="722">
        <f t="shared" si="33"/>
        <v>0</v>
      </c>
      <c r="F194" s="722">
        <f t="shared" si="33"/>
        <v>0</v>
      </c>
      <c r="G194" s="722">
        <f t="shared" si="33"/>
        <v>0</v>
      </c>
      <c r="H194" s="722">
        <f t="shared" si="33"/>
        <v>0</v>
      </c>
      <c r="I194" s="720">
        <f t="shared" si="33"/>
        <v>0</v>
      </c>
      <c r="J194" s="722">
        <f t="shared" si="33"/>
        <v>0</v>
      </c>
      <c r="K194" s="722">
        <f t="shared" si="33"/>
        <v>0</v>
      </c>
      <c r="L194" s="722">
        <f t="shared" si="33"/>
        <v>0</v>
      </c>
      <c r="M194" s="272" t="s">
        <v>411</v>
      </c>
      <c r="N194" s="470">
        <f>L194</f>
        <v>0</v>
      </c>
    </row>
    <row r="195" spans="1:14" ht="20.149999999999999" customHeight="1" x14ac:dyDescent="0.25">
      <c r="A195" s="1142" t="s">
        <v>1041</v>
      </c>
      <c r="B195" s="1143"/>
      <c r="C195" s="484"/>
      <c r="D195" s="718">
        <f t="shared" si="33"/>
        <v>0</v>
      </c>
      <c r="E195" s="744">
        <f t="shared" si="33"/>
        <v>0</v>
      </c>
      <c r="F195" s="744">
        <f t="shared" si="33"/>
        <v>0</v>
      </c>
      <c r="G195" s="744">
        <f t="shared" si="33"/>
        <v>0</v>
      </c>
      <c r="H195" s="744">
        <f t="shared" si="33"/>
        <v>0</v>
      </c>
      <c r="I195" s="746">
        <f t="shared" si="33"/>
        <v>0</v>
      </c>
      <c r="J195" s="718">
        <f t="shared" si="33"/>
        <v>0</v>
      </c>
      <c r="K195" s="744">
        <f t="shared" si="33"/>
        <v>0</v>
      </c>
      <c r="L195" s="744">
        <f t="shared" si="33"/>
        <v>0</v>
      </c>
      <c r="M195" s="274" t="s">
        <v>411</v>
      </c>
      <c r="N195" s="470">
        <f>L195</f>
        <v>0</v>
      </c>
    </row>
    <row r="196" spans="1:14" ht="20.149999999999999" customHeight="1" x14ac:dyDescent="0.25">
      <c r="A196" s="1292" t="s">
        <v>1016</v>
      </c>
      <c r="B196" s="1281"/>
      <c r="C196" s="250"/>
      <c r="D196" s="267" t="e">
        <f>D193+D194-D195</f>
        <v>#DIV/0!</v>
      </c>
      <c r="E196" s="267" t="e">
        <f t="shared" ref="E196:L196" si="34">E193+E194-E195</f>
        <v>#DIV/0!</v>
      </c>
      <c r="F196" s="267" t="e">
        <f t="shared" si="34"/>
        <v>#DIV/0!</v>
      </c>
      <c r="G196" s="267" t="e">
        <f t="shared" si="34"/>
        <v>#DIV/0!</v>
      </c>
      <c r="H196" s="267" t="e">
        <f t="shared" si="34"/>
        <v>#DIV/0!</v>
      </c>
      <c r="I196" s="267" t="e">
        <f t="shared" si="34"/>
        <v>#DIV/0!</v>
      </c>
      <c r="J196" s="267" t="e">
        <f t="shared" si="34"/>
        <v>#DIV/0!</v>
      </c>
      <c r="K196" s="267" t="e">
        <f t="shared" si="34"/>
        <v>#DIV/0!</v>
      </c>
      <c r="L196" s="267" t="e">
        <f t="shared" si="34"/>
        <v>#DIV/0!</v>
      </c>
      <c r="M196" s="267" t="e">
        <f>M193</f>
        <v>#DIV/0!</v>
      </c>
      <c r="N196" s="335" t="e">
        <f>L196+M196</f>
        <v>#DIV/0!</v>
      </c>
    </row>
    <row r="197" spans="1:14" ht="20.149999999999999" customHeight="1" x14ac:dyDescent="0.25">
      <c r="A197" s="1136" t="s">
        <v>280</v>
      </c>
      <c r="B197" s="1137"/>
      <c r="C197" s="64"/>
      <c r="D197" s="340" t="e">
        <f>D196/D71</f>
        <v>#DIV/0!</v>
      </c>
      <c r="E197" s="340" t="e">
        <f t="shared" ref="E197:M197" si="35">E196/E71</f>
        <v>#DIV/0!</v>
      </c>
      <c r="F197" s="340" t="e">
        <f t="shared" si="35"/>
        <v>#DIV/0!</v>
      </c>
      <c r="G197" s="340" t="e">
        <f t="shared" si="35"/>
        <v>#DIV/0!</v>
      </c>
      <c r="H197" s="340" t="e">
        <f t="shared" si="35"/>
        <v>#DIV/0!</v>
      </c>
      <c r="I197" s="340" t="e">
        <f t="shared" si="35"/>
        <v>#DIV/0!</v>
      </c>
      <c r="J197" s="340" t="e">
        <f t="shared" si="35"/>
        <v>#DIV/0!</v>
      </c>
      <c r="K197" s="340" t="e">
        <f t="shared" si="35"/>
        <v>#DIV/0!</v>
      </c>
      <c r="L197" s="340" t="e">
        <f t="shared" si="35"/>
        <v>#DIV/0!</v>
      </c>
      <c r="M197" s="340" t="e">
        <f t="shared" si="35"/>
        <v>#DIV/0!</v>
      </c>
      <c r="N197" s="340" t="e">
        <f>N196/(L71+M71)</f>
        <v>#DIV/0!</v>
      </c>
    </row>
    <row r="198" spans="1:14" ht="20.149999999999999" customHeight="1" x14ac:dyDescent="0.25">
      <c r="A198" s="1142" t="s">
        <v>1017</v>
      </c>
      <c r="B198" s="1143"/>
      <c r="C198" s="62"/>
      <c r="D198" s="61"/>
      <c r="E198" s="58"/>
      <c r="F198" s="58"/>
      <c r="G198" s="58"/>
      <c r="H198" s="58"/>
      <c r="I198" s="253" t="e">
        <f>I196/D15</f>
        <v>#DIV/0!</v>
      </c>
      <c r="J198" s="253" t="e">
        <f>J196/E15</f>
        <v>#DIV/0!</v>
      </c>
      <c r="K198" s="253" t="e">
        <f>K196/F15</f>
        <v>#DIV/0!</v>
      </c>
      <c r="L198" s="253" t="e">
        <f>L196/G15</f>
        <v>#DIV/0!</v>
      </c>
      <c r="M198" s="253" t="e">
        <f>M196/H15</f>
        <v>#DIV/0!</v>
      </c>
      <c r="N198" s="253" t="e">
        <f>N196/(G15+H15)</f>
        <v>#DIV/0!</v>
      </c>
    </row>
    <row r="199" spans="1:14" x14ac:dyDescent="0.25">
      <c r="A199" s="101"/>
      <c r="B199" s="101"/>
      <c r="C199" s="67"/>
      <c r="D199" s="67"/>
      <c r="E199" s="67"/>
      <c r="F199" s="67"/>
      <c r="G199" s="67"/>
      <c r="H199" s="67"/>
      <c r="I199" s="67"/>
      <c r="J199" s="67"/>
      <c r="K199" s="67"/>
      <c r="L199" s="67"/>
      <c r="M199" s="67"/>
      <c r="N199" s="67"/>
    </row>
    <row r="200" spans="1:14" x14ac:dyDescent="0.25">
      <c r="A200" s="99" t="s">
        <v>281</v>
      </c>
      <c r="B200" s="99"/>
      <c r="C200" s="67"/>
      <c r="D200" s="67"/>
      <c r="E200" s="67"/>
      <c r="F200" s="67"/>
      <c r="G200" s="67"/>
      <c r="H200" s="67"/>
      <c r="I200" s="67"/>
      <c r="J200" s="67"/>
      <c r="K200" s="67"/>
      <c r="L200" s="67"/>
      <c r="M200" s="67"/>
      <c r="N200" s="67"/>
    </row>
    <row r="201" spans="1:14" x14ac:dyDescent="0.25">
      <c r="A201" s="99" t="s">
        <v>282</v>
      </c>
      <c r="B201" s="99"/>
      <c r="C201" s="67"/>
      <c r="D201" s="67"/>
      <c r="E201" s="67"/>
      <c r="F201" s="67"/>
      <c r="G201" s="67"/>
      <c r="H201" s="67"/>
      <c r="I201" s="67"/>
      <c r="J201" s="67"/>
      <c r="K201" s="67"/>
      <c r="L201" s="67"/>
      <c r="M201" s="67"/>
      <c r="N201" s="67"/>
    </row>
    <row r="202" spans="1:14" x14ac:dyDescent="0.25">
      <c r="A202" s="99" t="s">
        <v>283</v>
      </c>
      <c r="B202" s="99"/>
      <c r="C202" s="67"/>
      <c r="D202" s="67"/>
      <c r="E202" s="67"/>
      <c r="F202" s="67"/>
      <c r="G202" s="67"/>
      <c r="H202" s="67"/>
      <c r="I202" s="67"/>
      <c r="J202" s="67"/>
      <c r="K202" s="67"/>
      <c r="L202" s="67"/>
      <c r="M202" s="67"/>
      <c r="N202" s="67"/>
    </row>
    <row r="203" spans="1:14" x14ac:dyDescent="0.25">
      <c r="A203" s="99" t="s">
        <v>284</v>
      </c>
      <c r="B203" s="99"/>
      <c r="C203" s="67"/>
      <c r="D203" s="67"/>
      <c r="E203" s="67"/>
      <c r="F203" s="67"/>
      <c r="G203" s="67"/>
      <c r="H203" s="67"/>
      <c r="I203" s="67"/>
      <c r="J203" s="67"/>
      <c r="K203" s="67"/>
      <c r="L203" s="67"/>
      <c r="M203" s="67"/>
      <c r="N203" s="67"/>
    </row>
    <row r="204" spans="1:14" x14ac:dyDescent="0.25">
      <c r="A204" s="124" t="s">
        <v>285</v>
      </c>
      <c r="B204" s="124"/>
      <c r="C204" s="67"/>
      <c r="D204" s="67"/>
      <c r="E204" s="67"/>
      <c r="F204" s="67"/>
      <c r="G204" s="67"/>
      <c r="H204" s="67"/>
      <c r="I204" s="67"/>
      <c r="J204" s="67"/>
      <c r="K204" s="67"/>
      <c r="L204" s="67"/>
      <c r="M204" s="67"/>
      <c r="N204" s="67"/>
    </row>
    <row r="205" spans="1:14" x14ac:dyDescent="0.25">
      <c r="A205" s="99" t="s">
        <v>460</v>
      </c>
      <c r="B205" s="99"/>
      <c r="C205" s="67"/>
      <c r="D205" s="67"/>
      <c r="E205" s="67"/>
      <c r="F205" s="67"/>
      <c r="G205" s="67"/>
      <c r="H205" s="67"/>
      <c r="I205" s="67"/>
      <c r="J205" s="67"/>
      <c r="K205" s="67"/>
      <c r="L205" s="67"/>
      <c r="M205" s="67"/>
      <c r="N205" s="67"/>
    </row>
    <row r="220" spans="1:12" ht="37.5" customHeight="1" x14ac:dyDescent="0.25">
      <c r="A220" s="1290" t="s">
        <v>326</v>
      </c>
      <c r="B220" s="1291"/>
      <c r="C220" s="1291"/>
      <c r="D220" s="1291"/>
      <c r="E220" s="1291"/>
      <c r="F220" s="1291"/>
      <c r="G220" s="1291"/>
      <c r="H220" s="1291"/>
      <c r="I220" s="1291"/>
      <c r="J220" s="1291"/>
      <c r="K220" s="1291"/>
      <c r="L220" s="1291"/>
    </row>
    <row r="221" spans="1:12" x14ac:dyDescent="0.25">
      <c r="A221" s="112"/>
      <c r="B221" s="83"/>
      <c r="C221" s="83"/>
      <c r="D221" s="83"/>
      <c r="E221" s="83"/>
      <c r="F221" s="83"/>
      <c r="G221" s="83"/>
      <c r="H221" s="83"/>
      <c r="I221" s="83"/>
      <c r="J221" s="67" t="s">
        <v>213</v>
      </c>
      <c r="K221" s="67"/>
      <c r="L221" s="67"/>
    </row>
    <row r="222" spans="1:12" x14ac:dyDescent="0.25">
      <c r="A222" s="24"/>
      <c r="B222" s="24"/>
      <c r="C222" s="17">
        <f t="shared" ref="C222:J222" si="36">D222-1</f>
        <v>-9</v>
      </c>
      <c r="D222" s="17">
        <f t="shared" si="36"/>
        <v>-8</v>
      </c>
      <c r="E222" s="17">
        <f t="shared" si="36"/>
        <v>-7</v>
      </c>
      <c r="F222" s="17">
        <f t="shared" si="36"/>
        <v>-6</v>
      </c>
      <c r="G222" s="17">
        <f t="shared" si="36"/>
        <v>-5</v>
      </c>
      <c r="H222" s="17">
        <f t="shared" si="36"/>
        <v>-4</v>
      </c>
      <c r="I222" s="17">
        <f t="shared" si="36"/>
        <v>-3</v>
      </c>
      <c r="J222" s="17">
        <f t="shared" si="36"/>
        <v>-2</v>
      </c>
      <c r="K222" s="17">
        <f>L222-1</f>
        <v>-1</v>
      </c>
      <c r="L222" s="17">
        <f>B2</f>
        <v>0</v>
      </c>
    </row>
    <row r="223" spans="1:12" x14ac:dyDescent="0.25">
      <c r="A223" s="1124">
        <f>A227-1</f>
        <v>-9</v>
      </c>
      <c r="B223" s="132" t="s">
        <v>1023</v>
      </c>
      <c r="C223" s="259" t="s">
        <v>642</v>
      </c>
      <c r="D223" s="262">
        <f>C224</f>
        <v>0</v>
      </c>
      <c r="E223" s="262">
        <f>D223+D224</f>
        <v>0</v>
      </c>
      <c r="F223" s="262">
        <f t="shared" ref="F223:L223" si="37">E223+E224</f>
        <v>0</v>
      </c>
      <c r="G223" s="262">
        <f t="shared" si="37"/>
        <v>0</v>
      </c>
      <c r="H223" s="262">
        <f t="shared" si="37"/>
        <v>0</v>
      </c>
      <c r="I223" s="262">
        <f t="shared" si="37"/>
        <v>0</v>
      </c>
      <c r="J223" s="262">
        <f t="shared" si="37"/>
        <v>0</v>
      </c>
      <c r="K223" s="262">
        <f t="shared" si="37"/>
        <v>0</v>
      </c>
      <c r="L223" s="262">
        <f t="shared" si="37"/>
        <v>0</v>
      </c>
    </row>
    <row r="224" spans="1:12" x14ac:dyDescent="0.25">
      <c r="A224" s="1124"/>
      <c r="B224" s="38" t="s">
        <v>1024</v>
      </c>
      <c r="C224" s="257"/>
      <c r="D224" s="257"/>
      <c r="E224" s="257"/>
      <c r="F224" s="257"/>
      <c r="G224" s="257"/>
      <c r="H224" s="257"/>
      <c r="I224" s="257"/>
      <c r="J224" s="257"/>
      <c r="K224" s="257"/>
      <c r="L224" s="702">
        <f>D148</f>
        <v>0</v>
      </c>
    </row>
    <row r="225" spans="1:12" x14ac:dyDescent="0.25">
      <c r="A225" s="1124"/>
      <c r="B225" s="38" t="s">
        <v>1025</v>
      </c>
      <c r="C225" s="257"/>
      <c r="D225" s="257"/>
      <c r="E225" s="257"/>
      <c r="F225" s="257"/>
      <c r="G225" s="257"/>
      <c r="H225" s="257"/>
      <c r="I225" s="257"/>
      <c r="J225" s="257"/>
      <c r="K225" s="257"/>
      <c r="L225" s="702">
        <f>B283</f>
        <v>0</v>
      </c>
    </row>
    <row r="226" spans="1:12" x14ac:dyDescent="0.25">
      <c r="A226" s="1124"/>
      <c r="B226" s="131" t="s">
        <v>407</v>
      </c>
      <c r="C226" s="265">
        <f>C224+C225</f>
        <v>0</v>
      </c>
      <c r="D226" s="265">
        <f>D223+D224+D225</f>
        <v>0</v>
      </c>
      <c r="E226" s="265">
        <f>E223+E224+E225</f>
        <v>0</v>
      </c>
      <c r="F226" s="265">
        <f t="shared" ref="F226:L226" si="38">F223+F224+F225</f>
        <v>0</v>
      </c>
      <c r="G226" s="265">
        <f t="shared" si="38"/>
        <v>0</v>
      </c>
      <c r="H226" s="265">
        <f t="shared" si="38"/>
        <v>0</v>
      </c>
      <c r="I226" s="265">
        <f t="shared" si="38"/>
        <v>0</v>
      </c>
      <c r="J226" s="265">
        <f t="shared" si="38"/>
        <v>0</v>
      </c>
      <c r="K226" s="265">
        <f t="shared" si="38"/>
        <v>0</v>
      </c>
      <c r="L226" s="265">
        <f t="shared" si="38"/>
        <v>0</v>
      </c>
    </row>
    <row r="227" spans="1:12" x14ac:dyDescent="0.25">
      <c r="A227" s="1124">
        <f>A231-1</f>
        <v>-8</v>
      </c>
      <c r="B227" s="132" t="s">
        <v>1023</v>
      </c>
      <c r="C227" s="257"/>
      <c r="D227" s="259" t="s">
        <v>642</v>
      </c>
      <c r="E227" s="262">
        <f>D228</f>
        <v>0</v>
      </c>
      <c r="F227" s="262">
        <f t="shared" ref="F227:L227" si="39">E227+E228</f>
        <v>0</v>
      </c>
      <c r="G227" s="262">
        <f t="shared" si="39"/>
        <v>0</v>
      </c>
      <c r="H227" s="262">
        <f t="shared" si="39"/>
        <v>0</v>
      </c>
      <c r="I227" s="262">
        <f t="shared" si="39"/>
        <v>0</v>
      </c>
      <c r="J227" s="262">
        <f t="shared" si="39"/>
        <v>0</v>
      </c>
      <c r="K227" s="262">
        <f t="shared" si="39"/>
        <v>0</v>
      </c>
      <c r="L227" s="262">
        <f t="shared" si="39"/>
        <v>0</v>
      </c>
    </row>
    <row r="228" spans="1:12" x14ac:dyDescent="0.25">
      <c r="A228" s="1124"/>
      <c r="B228" s="38" t="s">
        <v>1024</v>
      </c>
      <c r="C228" s="257"/>
      <c r="D228" s="257"/>
      <c r="E228" s="257"/>
      <c r="F228" s="257"/>
      <c r="G228" s="257"/>
      <c r="H228" s="257"/>
      <c r="I228" s="257"/>
      <c r="J228" s="257"/>
      <c r="K228" s="257"/>
      <c r="L228" s="702">
        <f>E148</f>
        <v>0</v>
      </c>
    </row>
    <row r="229" spans="1:12" x14ac:dyDescent="0.25">
      <c r="A229" s="1124"/>
      <c r="B229" s="38" t="s">
        <v>1025</v>
      </c>
      <c r="C229" s="257"/>
      <c r="D229" s="257"/>
      <c r="E229" s="257"/>
      <c r="F229" s="257"/>
      <c r="G229" s="257"/>
      <c r="H229" s="257"/>
      <c r="I229" s="257"/>
      <c r="J229" s="257"/>
      <c r="K229" s="257"/>
      <c r="L229" s="702">
        <f>B282</f>
        <v>0</v>
      </c>
    </row>
    <row r="230" spans="1:12" x14ac:dyDescent="0.25">
      <c r="A230" s="1124"/>
      <c r="B230" s="131" t="s">
        <v>407</v>
      </c>
      <c r="C230" s="257"/>
      <c r="D230" s="265">
        <f>D228+D229</f>
        <v>0</v>
      </c>
      <c r="E230" s="265">
        <f>E227+E228+E229</f>
        <v>0</v>
      </c>
      <c r="F230" s="265">
        <f t="shared" ref="F230:L230" si="40">F227+F228+F229</f>
        <v>0</v>
      </c>
      <c r="G230" s="265">
        <f t="shared" si="40"/>
        <v>0</v>
      </c>
      <c r="H230" s="265">
        <f t="shared" si="40"/>
        <v>0</v>
      </c>
      <c r="I230" s="265">
        <f t="shared" si="40"/>
        <v>0</v>
      </c>
      <c r="J230" s="265">
        <f t="shared" si="40"/>
        <v>0</v>
      </c>
      <c r="K230" s="265">
        <f t="shared" si="40"/>
        <v>0</v>
      </c>
      <c r="L230" s="265">
        <f t="shared" si="40"/>
        <v>0</v>
      </c>
    </row>
    <row r="231" spans="1:12" x14ac:dyDescent="0.25">
      <c r="A231" s="1124">
        <f>A235-1</f>
        <v>-7</v>
      </c>
      <c r="B231" s="132" t="s">
        <v>1023</v>
      </c>
      <c r="C231" s="290"/>
      <c r="D231" s="258"/>
      <c r="E231" s="259" t="s">
        <v>642</v>
      </c>
      <c r="F231" s="262">
        <f>E232</f>
        <v>0</v>
      </c>
      <c r="G231" s="262">
        <f t="shared" ref="G231:L231" si="41">F231+F232</f>
        <v>0</v>
      </c>
      <c r="H231" s="262">
        <f t="shared" si="41"/>
        <v>0</v>
      </c>
      <c r="I231" s="262">
        <f t="shared" si="41"/>
        <v>0</v>
      </c>
      <c r="J231" s="262">
        <f t="shared" si="41"/>
        <v>0</v>
      </c>
      <c r="K231" s="262">
        <f t="shared" si="41"/>
        <v>0</v>
      </c>
      <c r="L231" s="262">
        <f t="shared" si="41"/>
        <v>0</v>
      </c>
    </row>
    <row r="232" spans="1:12" x14ac:dyDescent="0.25">
      <c r="A232" s="1124"/>
      <c r="B232" s="38" t="s">
        <v>1024</v>
      </c>
      <c r="C232" s="290"/>
      <c r="D232" s="258"/>
      <c r="E232" s="257"/>
      <c r="F232" s="257"/>
      <c r="G232" s="257"/>
      <c r="H232" s="257"/>
      <c r="I232" s="257"/>
      <c r="J232" s="257"/>
      <c r="K232" s="257"/>
      <c r="L232" s="702">
        <f>F148</f>
        <v>0</v>
      </c>
    </row>
    <row r="233" spans="1:12" x14ac:dyDescent="0.25">
      <c r="A233" s="1124"/>
      <c r="B233" s="38" t="s">
        <v>1025</v>
      </c>
      <c r="C233" s="290"/>
      <c r="D233" s="258"/>
      <c r="E233" s="257"/>
      <c r="F233" s="257"/>
      <c r="G233" s="257"/>
      <c r="H233" s="257"/>
      <c r="I233" s="257"/>
      <c r="J233" s="257"/>
      <c r="K233" s="257"/>
      <c r="L233" s="702">
        <f>B281</f>
        <v>0</v>
      </c>
    </row>
    <row r="234" spans="1:12" x14ac:dyDescent="0.25">
      <c r="A234" s="1124"/>
      <c r="B234" s="131" t="s">
        <v>407</v>
      </c>
      <c r="C234" s="290"/>
      <c r="D234" s="258"/>
      <c r="E234" s="265">
        <f>E232+E233</f>
        <v>0</v>
      </c>
      <c r="F234" s="265">
        <f>F231+F232+F233</f>
        <v>0</v>
      </c>
      <c r="G234" s="265">
        <f t="shared" ref="G234:L234" si="42">G231+G232+G233</f>
        <v>0</v>
      </c>
      <c r="H234" s="265">
        <f t="shared" si="42"/>
        <v>0</v>
      </c>
      <c r="I234" s="265">
        <f t="shared" si="42"/>
        <v>0</v>
      </c>
      <c r="J234" s="265">
        <f t="shared" si="42"/>
        <v>0</v>
      </c>
      <c r="K234" s="265">
        <f t="shared" si="42"/>
        <v>0</v>
      </c>
      <c r="L234" s="265">
        <f t="shared" si="42"/>
        <v>0</v>
      </c>
    </row>
    <row r="235" spans="1:12" x14ac:dyDescent="0.25">
      <c r="A235" s="1124">
        <f>A239-1</f>
        <v>-6</v>
      </c>
      <c r="B235" s="132" t="s">
        <v>1023</v>
      </c>
      <c r="C235" s="290"/>
      <c r="D235" s="258"/>
      <c r="E235" s="258"/>
      <c r="F235" s="259" t="s">
        <v>642</v>
      </c>
      <c r="G235" s="262">
        <f>F236</f>
        <v>0</v>
      </c>
      <c r="H235" s="262">
        <f>G235+G236</f>
        <v>0</v>
      </c>
      <c r="I235" s="262">
        <f>H235+H236</f>
        <v>0</v>
      </c>
      <c r="J235" s="262">
        <f>I235+I236</f>
        <v>0</v>
      </c>
      <c r="K235" s="262">
        <f>J235+J236</f>
        <v>0</v>
      </c>
      <c r="L235" s="262">
        <f>K235+K236</f>
        <v>0</v>
      </c>
    </row>
    <row r="236" spans="1:12" x14ac:dyDescent="0.25">
      <c r="A236" s="1124"/>
      <c r="B236" s="38" t="s">
        <v>1024</v>
      </c>
      <c r="C236" s="290"/>
      <c r="D236" s="258"/>
      <c r="E236" s="258"/>
      <c r="F236" s="257"/>
      <c r="G236" s="257"/>
      <c r="H236" s="257"/>
      <c r="I236" s="257"/>
      <c r="J236" s="257"/>
      <c r="K236" s="257"/>
      <c r="L236" s="702">
        <f>G148</f>
        <v>0</v>
      </c>
    </row>
    <row r="237" spans="1:12" x14ac:dyDescent="0.25">
      <c r="A237" s="1124"/>
      <c r="B237" s="38" t="s">
        <v>1025</v>
      </c>
      <c r="C237" s="290"/>
      <c r="D237" s="258"/>
      <c r="E237" s="258"/>
      <c r="F237" s="257"/>
      <c r="G237" s="257"/>
      <c r="H237" s="257"/>
      <c r="I237" s="257"/>
      <c r="J237" s="257"/>
      <c r="K237" s="257"/>
      <c r="L237" s="702">
        <f>B280</f>
        <v>0</v>
      </c>
    </row>
    <row r="238" spans="1:12" x14ac:dyDescent="0.25">
      <c r="A238" s="1124"/>
      <c r="B238" s="131" t="s">
        <v>407</v>
      </c>
      <c r="C238" s="290"/>
      <c r="D238" s="258"/>
      <c r="E238" s="258"/>
      <c r="F238" s="265">
        <f>F236+F237</f>
        <v>0</v>
      </c>
      <c r="G238" s="265">
        <f t="shared" ref="G238:L238" si="43">G235+G236+G237</f>
        <v>0</v>
      </c>
      <c r="H238" s="265">
        <f t="shared" si="43"/>
        <v>0</v>
      </c>
      <c r="I238" s="265">
        <f t="shared" si="43"/>
        <v>0</v>
      </c>
      <c r="J238" s="265">
        <f t="shared" si="43"/>
        <v>0</v>
      </c>
      <c r="K238" s="265">
        <f t="shared" si="43"/>
        <v>0</v>
      </c>
      <c r="L238" s="265">
        <f t="shared" si="43"/>
        <v>0</v>
      </c>
    </row>
    <row r="239" spans="1:12" x14ac:dyDescent="0.25">
      <c r="A239" s="1124">
        <f>A243-1</f>
        <v>-5</v>
      </c>
      <c r="B239" s="132" t="s">
        <v>1023</v>
      </c>
      <c r="C239" s="290"/>
      <c r="D239" s="258"/>
      <c r="E239" s="258"/>
      <c r="F239" s="258"/>
      <c r="G239" s="259" t="s">
        <v>642</v>
      </c>
      <c r="H239" s="262">
        <f>G240</f>
        <v>0</v>
      </c>
      <c r="I239" s="262">
        <f>H239+H240</f>
        <v>0</v>
      </c>
      <c r="J239" s="262">
        <f>I239+I240</f>
        <v>0</v>
      </c>
      <c r="K239" s="262">
        <f>J239+J240</f>
        <v>0</v>
      </c>
      <c r="L239" s="262">
        <f>K239+K240</f>
        <v>0</v>
      </c>
    </row>
    <row r="240" spans="1:12" x14ac:dyDescent="0.25">
      <c r="A240" s="1124"/>
      <c r="B240" s="38" t="s">
        <v>1024</v>
      </c>
      <c r="C240" s="290"/>
      <c r="D240" s="258"/>
      <c r="E240" s="258"/>
      <c r="F240" s="258"/>
      <c r="G240" s="257"/>
      <c r="H240" s="257"/>
      <c r="I240" s="257"/>
      <c r="J240" s="257"/>
      <c r="K240" s="257"/>
      <c r="L240" s="702">
        <f>H148</f>
        <v>0</v>
      </c>
    </row>
    <row r="241" spans="1:12" x14ac:dyDescent="0.25">
      <c r="A241" s="1124"/>
      <c r="B241" s="38" t="s">
        <v>1025</v>
      </c>
      <c r="C241" s="290"/>
      <c r="D241" s="258"/>
      <c r="E241" s="258"/>
      <c r="F241" s="258"/>
      <c r="G241" s="257"/>
      <c r="H241" s="257"/>
      <c r="I241" s="257"/>
      <c r="J241" s="257"/>
      <c r="K241" s="257"/>
      <c r="L241" s="702">
        <f>B279</f>
        <v>0</v>
      </c>
    </row>
    <row r="242" spans="1:12" x14ac:dyDescent="0.25">
      <c r="A242" s="1124"/>
      <c r="B242" s="131" t="s">
        <v>407</v>
      </c>
      <c r="C242" s="290"/>
      <c r="D242" s="258"/>
      <c r="E242" s="258"/>
      <c r="F242" s="258"/>
      <c r="G242" s="265">
        <f>G240+G241</f>
        <v>0</v>
      </c>
      <c r="H242" s="265">
        <f>H239+H240+H241</f>
        <v>0</v>
      </c>
      <c r="I242" s="265">
        <f>I239+I240+I241</f>
        <v>0</v>
      </c>
      <c r="J242" s="265">
        <f>J239+J240+J241</f>
        <v>0</v>
      </c>
      <c r="K242" s="265">
        <f>K239+K240+K241</f>
        <v>0</v>
      </c>
      <c r="L242" s="265">
        <f>L239+L240+L241</f>
        <v>0</v>
      </c>
    </row>
    <row r="243" spans="1:12" x14ac:dyDescent="0.25">
      <c r="A243" s="1124">
        <f>A247-1</f>
        <v>-4</v>
      </c>
      <c r="B243" s="132" t="s">
        <v>1023</v>
      </c>
      <c r="C243" s="290"/>
      <c r="D243" s="258"/>
      <c r="E243" s="258"/>
      <c r="F243" s="258"/>
      <c r="G243" s="258"/>
      <c r="H243" s="259" t="s">
        <v>642</v>
      </c>
      <c r="I243" s="262">
        <f>H244</f>
        <v>0</v>
      </c>
      <c r="J243" s="262">
        <f>I243+I244</f>
        <v>0</v>
      </c>
      <c r="K243" s="262">
        <f>J243+J244</f>
        <v>0</v>
      </c>
      <c r="L243" s="262">
        <f>K243+K244</f>
        <v>0</v>
      </c>
    </row>
    <row r="244" spans="1:12" x14ac:dyDescent="0.25">
      <c r="A244" s="1124"/>
      <c r="B244" s="38" t="s">
        <v>1024</v>
      </c>
      <c r="C244" s="290"/>
      <c r="D244" s="258"/>
      <c r="E244" s="258"/>
      <c r="F244" s="258"/>
      <c r="G244" s="258"/>
      <c r="H244" s="257"/>
      <c r="I244" s="257"/>
      <c r="J244" s="257"/>
      <c r="K244" s="257"/>
      <c r="L244" s="702">
        <f>I148</f>
        <v>0</v>
      </c>
    </row>
    <row r="245" spans="1:12" x14ac:dyDescent="0.25">
      <c r="A245" s="1124"/>
      <c r="B245" s="38" t="s">
        <v>1025</v>
      </c>
      <c r="C245" s="290"/>
      <c r="D245" s="258"/>
      <c r="E245" s="258"/>
      <c r="F245" s="258"/>
      <c r="G245" s="258"/>
      <c r="H245" s="257"/>
      <c r="I245" s="257"/>
      <c r="J245" s="257"/>
      <c r="K245" s="257"/>
      <c r="L245" s="702">
        <f>B278</f>
        <v>0</v>
      </c>
    </row>
    <row r="246" spans="1:12" x14ac:dyDescent="0.25">
      <c r="A246" s="1124"/>
      <c r="B246" s="131" t="s">
        <v>407</v>
      </c>
      <c r="C246" s="290"/>
      <c r="D246" s="258"/>
      <c r="E246" s="258"/>
      <c r="F246" s="258"/>
      <c r="G246" s="258"/>
      <c r="H246" s="265">
        <f>H244+H245</f>
        <v>0</v>
      </c>
      <c r="I246" s="265">
        <f>I243+I244+I245</f>
        <v>0</v>
      </c>
      <c r="J246" s="265">
        <f>J243+J244+J245</f>
        <v>0</v>
      </c>
      <c r="K246" s="265">
        <f>K243+K244+K245</f>
        <v>0</v>
      </c>
      <c r="L246" s="265">
        <f>L243+L244+L245</f>
        <v>0</v>
      </c>
    </row>
    <row r="247" spans="1:12" x14ac:dyDescent="0.25">
      <c r="A247" s="1124">
        <f>A251-1</f>
        <v>-3</v>
      </c>
      <c r="B247" s="132" t="s">
        <v>1023</v>
      </c>
      <c r="C247" s="290"/>
      <c r="D247" s="258"/>
      <c r="E247" s="258"/>
      <c r="F247" s="258"/>
      <c r="G247" s="258"/>
      <c r="H247" s="258"/>
      <c r="I247" s="259" t="s">
        <v>642</v>
      </c>
      <c r="J247" s="262">
        <f>I248</f>
        <v>0</v>
      </c>
      <c r="K247" s="262">
        <f>J247+J248</f>
        <v>0</v>
      </c>
      <c r="L247" s="262">
        <f>K247+K248</f>
        <v>0</v>
      </c>
    </row>
    <row r="248" spans="1:12" x14ac:dyDescent="0.25">
      <c r="A248" s="1124"/>
      <c r="B248" s="38" t="s">
        <v>1024</v>
      </c>
      <c r="C248" s="290"/>
      <c r="D248" s="258"/>
      <c r="E248" s="258"/>
      <c r="F248" s="258"/>
      <c r="G248" s="258"/>
      <c r="H248" s="258"/>
      <c r="I248" s="257"/>
      <c r="J248" s="257"/>
      <c r="K248" s="257"/>
      <c r="L248" s="702">
        <f>J148</f>
        <v>0</v>
      </c>
    </row>
    <row r="249" spans="1:12" x14ac:dyDescent="0.25">
      <c r="A249" s="1124"/>
      <c r="B249" s="38" t="s">
        <v>1025</v>
      </c>
      <c r="C249" s="290"/>
      <c r="D249" s="258"/>
      <c r="E249" s="258"/>
      <c r="F249" s="258"/>
      <c r="G249" s="258"/>
      <c r="H249" s="258"/>
      <c r="I249" s="257"/>
      <c r="J249" s="257"/>
      <c r="K249" s="257"/>
      <c r="L249" s="702">
        <f>B277</f>
        <v>0</v>
      </c>
    </row>
    <row r="250" spans="1:12" x14ac:dyDescent="0.25">
      <c r="A250" s="1124"/>
      <c r="B250" s="131" t="s">
        <v>407</v>
      </c>
      <c r="C250" s="290"/>
      <c r="D250" s="258"/>
      <c r="E250" s="258"/>
      <c r="F250" s="258"/>
      <c r="G250" s="258"/>
      <c r="H250" s="258"/>
      <c r="I250" s="265">
        <f>I248+I249</f>
        <v>0</v>
      </c>
      <c r="J250" s="265">
        <f>J247+J248+J249</f>
        <v>0</v>
      </c>
      <c r="K250" s="265">
        <f>K247+K248+K249</f>
        <v>0</v>
      </c>
      <c r="L250" s="265">
        <f>L247+L248+L249</f>
        <v>0</v>
      </c>
    </row>
    <row r="251" spans="1:12" x14ac:dyDescent="0.25">
      <c r="A251" s="1124">
        <f>A255-1</f>
        <v>-2</v>
      </c>
      <c r="B251" s="132" t="s">
        <v>1023</v>
      </c>
      <c r="C251" s="290"/>
      <c r="D251" s="258"/>
      <c r="E251" s="258"/>
      <c r="F251" s="258"/>
      <c r="G251" s="258"/>
      <c r="H251" s="258"/>
      <c r="I251" s="258"/>
      <c r="J251" s="259" t="s">
        <v>642</v>
      </c>
      <c r="K251" s="262">
        <f>J252</f>
        <v>0</v>
      </c>
      <c r="L251" s="262">
        <f>K251+K252</f>
        <v>0</v>
      </c>
    </row>
    <row r="252" spans="1:12" x14ac:dyDescent="0.25">
      <c r="A252" s="1124"/>
      <c r="B252" s="38" t="s">
        <v>1024</v>
      </c>
      <c r="C252" s="290"/>
      <c r="D252" s="258"/>
      <c r="E252" s="258"/>
      <c r="F252" s="258"/>
      <c r="G252" s="258"/>
      <c r="H252" s="258"/>
      <c r="I252" s="258"/>
      <c r="J252" s="257"/>
      <c r="K252" s="257"/>
      <c r="L252" s="702">
        <f>K148</f>
        <v>0</v>
      </c>
    </row>
    <row r="253" spans="1:12" x14ac:dyDescent="0.25">
      <c r="A253" s="1124"/>
      <c r="B253" s="38" t="s">
        <v>1025</v>
      </c>
      <c r="C253" s="290"/>
      <c r="D253" s="258"/>
      <c r="E253" s="258"/>
      <c r="F253" s="258"/>
      <c r="G253" s="258"/>
      <c r="H253" s="258"/>
      <c r="I253" s="258"/>
      <c r="J253" s="257"/>
      <c r="K253" s="257"/>
      <c r="L253" s="702">
        <f>B276</f>
        <v>0</v>
      </c>
    </row>
    <row r="254" spans="1:12" x14ac:dyDescent="0.25">
      <c r="A254" s="1124"/>
      <c r="B254" s="131" t="s">
        <v>407</v>
      </c>
      <c r="C254" s="290"/>
      <c r="D254" s="258"/>
      <c r="E254" s="258"/>
      <c r="F254" s="258"/>
      <c r="G254" s="258"/>
      <c r="H254" s="258"/>
      <c r="I254" s="258"/>
      <c r="J254" s="265">
        <f>J252+J253</f>
        <v>0</v>
      </c>
      <c r="K254" s="265">
        <f>K251+K252+K253</f>
        <v>0</v>
      </c>
      <c r="L254" s="265">
        <f>L251+L252+L253</f>
        <v>0</v>
      </c>
    </row>
    <row r="255" spans="1:12" x14ac:dyDescent="0.25">
      <c r="A255" s="1124">
        <f>A259-1</f>
        <v>-1</v>
      </c>
      <c r="B255" s="132" t="s">
        <v>1023</v>
      </c>
      <c r="C255" s="290"/>
      <c r="D255" s="258"/>
      <c r="E255" s="258"/>
      <c r="F255" s="258"/>
      <c r="G255" s="258"/>
      <c r="H255" s="258"/>
      <c r="I255" s="258"/>
      <c r="J255" s="258"/>
      <c r="K255" s="259" t="s">
        <v>642</v>
      </c>
      <c r="L255" s="262">
        <f>K256</f>
        <v>0</v>
      </c>
    </row>
    <row r="256" spans="1:12" x14ac:dyDescent="0.25">
      <c r="A256" s="1124"/>
      <c r="B256" s="38" t="s">
        <v>1024</v>
      </c>
      <c r="C256" s="290"/>
      <c r="D256" s="258"/>
      <c r="E256" s="258"/>
      <c r="F256" s="258"/>
      <c r="G256" s="258"/>
      <c r="H256" s="258"/>
      <c r="I256" s="258"/>
      <c r="J256" s="258"/>
      <c r="K256" s="257"/>
      <c r="L256" s="702">
        <f>L148</f>
        <v>0</v>
      </c>
    </row>
    <row r="257" spans="1:15" x14ac:dyDescent="0.25">
      <c r="A257" s="1124"/>
      <c r="B257" s="38" t="s">
        <v>1025</v>
      </c>
      <c r="C257" s="290"/>
      <c r="D257" s="258"/>
      <c r="E257" s="258"/>
      <c r="F257" s="258"/>
      <c r="G257" s="258"/>
      <c r="H257" s="258"/>
      <c r="I257" s="258"/>
      <c r="J257" s="258"/>
      <c r="K257" s="257"/>
      <c r="L257" s="702">
        <f>B275</f>
        <v>0</v>
      </c>
    </row>
    <row r="258" spans="1:15" x14ac:dyDescent="0.25">
      <c r="A258" s="1124"/>
      <c r="B258" s="131" t="s">
        <v>407</v>
      </c>
      <c r="C258" s="290"/>
      <c r="D258" s="258"/>
      <c r="E258" s="258"/>
      <c r="F258" s="258"/>
      <c r="G258" s="258"/>
      <c r="H258" s="258"/>
      <c r="I258" s="258"/>
      <c r="J258" s="258"/>
      <c r="K258" s="265">
        <f>K256+K257</f>
        <v>0</v>
      </c>
      <c r="L258" s="265">
        <f>L255+L256+L257</f>
        <v>0</v>
      </c>
    </row>
    <row r="259" spans="1:15" x14ac:dyDescent="0.3">
      <c r="A259" s="1124">
        <f>B2</f>
        <v>0</v>
      </c>
      <c r="B259" s="132" t="s">
        <v>1023</v>
      </c>
      <c r="C259" s="324"/>
      <c r="D259" s="325"/>
      <c r="E259" s="325"/>
      <c r="F259" s="325"/>
      <c r="G259" s="325"/>
      <c r="H259" s="325"/>
      <c r="I259" s="325"/>
      <c r="J259" s="325"/>
      <c r="K259" s="258"/>
      <c r="L259" s="259" t="s">
        <v>642</v>
      </c>
    </row>
    <row r="260" spans="1:15" x14ac:dyDescent="0.3">
      <c r="A260" s="1124"/>
      <c r="B260" s="38" t="s">
        <v>1024</v>
      </c>
      <c r="C260" s="324"/>
      <c r="D260" s="325"/>
      <c r="E260" s="325"/>
      <c r="F260" s="325"/>
      <c r="G260" s="325"/>
      <c r="H260" s="325"/>
      <c r="I260" s="325"/>
      <c r="J260" s="325"/>
      <c r="K260" s="258"/>
      <c r="L260" s="702">
        <f>M148</f>
        <v>0</v>
      </c>
    </row>
    <row r="261" spans="1:15" x14ac:dyDescent="0.3">
      <c r="A261" s="1124"/>
      <c r="B261" s="38" t="s">
        <v>1025</v>
      </c>
      <c r="C261" s="324"/>
      <c r="D261" s="325"/>
      <c r="E261" s="325"/>
      <c r="F261" s="325"/>
      <c r="G261" s="325"/>
      <c r="H261" s="325"/>
      <c r="I261" s="325"/>
      <c r="J261" s="325"/>
      <c r="K261" s="258"/>
      <c r="L261" s="702">
        <f>B274</f>
        <v>0</v>
      </c>
    </row>
    <row r="262" spans="1:15" x14ac:dyDescent="0.3">
      <c r="A262" s="1124"/>
      <c r="B262" s="131" t="s">
        <v>407</v>
      </c>
      <c r="C262" s="324"/>
      <c r="D262" s="325"/>
      <c r="E262" s="325"/>
      <c r="F262" s="325"/>
      <c r="G262" s="325"/>
      <c r="H262" s="325"/>
      <c r="I262" s="325"/>
      <c r="J262" s="325"/>
      <c r="K262" s="258"/>
      <c r="L262" s="265">
        <f>L260+L261</f>
        <v>0</v>
      </c>
    </row>
    <row r="263" spans="1:15" x14ac:dyDescent="0.3">
      <c r="A263" s="84"/>
      <c r="B263" s="84"/>
      <c r="C263" s="40"/>
      <c r="D263" s="40"/>
      <c r="E263" s="40"/>
      <c r="F263" s="40"/>
      <c r="G263" s="40"/>
      <c r="H263" s="40"/>
      <c r="I263" s="40"/>
      <c r="J263" s="40"/>
      <c r="K263" s="84"/>
      <c r="L263" s="84"/>
    </row>
    <row r="264" spans="1:15" x14ac:dyDescent="0.3">
      <c r="A264" s="40"/>
      <c r="B264" s="1287" t="s">
        <v>1026</v>
      </c>
      <c r="C264" s="1287"/>
      <c r="D264" s="1287"/>
      <c r="E264" s="1287"/>
      <c r="F264" s="1287"/>
      <c r="G264" s="1287"/>
      <c r="H264" s="1287"/>
      <c r="I264" s="1287"/>
      <c r="J264" s="40"/>
      <c r="K264" s="40"/>
      <c r="L264" s="40"/>
    </row>
    <row r="265" spans="1:15" x14ac:dyDescent="0.3">
      <c r="A265" s="40"/>
      <c r="B265" s="1287" t="s">
        <v>1027</v>
      </c>
      <c r="C265" s="1287"/>
      <c r="D265" s="1287"/>
      <c r="E265" s="1287"/>
      <c r="F265" s="1287"/>
      <c r="G265" s="1287"/>
      <c r="H265" s="1287"/>
      <c r="I265" s="1287"/>
      <c r="J265" s="40"/>
      <c r="K265" s="40"/>
      <c r="L265" s="40"/>
    </row>
    <row r="266" spans="1:15" x14ac:dyDescent="0.3">
      <c r="A266" s="40"/>
      <c r="B266" s="1289" t="s">
        <v>0</v>
      </c>
      <c r="C266" s="1289"/>
      <c r="D266" s="1289"/>
      <c r="E266" s="1289"/>
      <c r="F266" s="1289"/>
      <c r="G266" s="1289"/>
      <c r="H266" s="1289"/>
      <c r="I266" s="1289"/>
      <c r="J266" s="1289"/>
      <c r="K266" s="1289"/>
      <c r="L266" s="1289"/>
    </row>
    <row r="267" spans="1:15" x14ac:dyDescent="0.3">
      <c r="A267" s="40"/>
      <c r="B267" s="1287" t="s">
        <v>1</v>
      </c>
      <c r="C267" s="1287"/>
      <c r="D267" s="1287"/>
      <c r="E267" s="1287"/>
      <c r="F267" s="1287"/>
      <c r="G267" s="1287"/>
      <c r="H267" s="1287"/>
      <c r="I267" s="1287"/>
      <c r="J267" s="40"/>
      <c r="K267" s="40"/>
      <c r="L267" s="40"/>
    </row>
    <row r="270" spans="1:15" x14ac:dyDescent="0.25">
      <c r="A270" s="1162" t="s">
        <v>325</v>
      </c>
      <c r="B270" s="1162"/>
      <c r="C270" s="1162"/>
      <c r="D270" s="1162"/>
      <c r="E270" s="1162"/>
      <c r="F270" s="1162"/>
      <c r="G270" s="1162"/>
      <c r="H270" s="1162"/>
      <c r="I270" s="1162"/>
      <c r="J270" s="1162"/>
      <c r="K270" s="1162"/>
      <c r="L270" s="67"/>
      <c r="M270" s="67"/>
      <c r="N270" s="67"/>
      <c r="O270" s="67"/>
    </row>
    <row r="271" spans="1:15" x14ac:dyDescent="0.25">
      <c r="A271" s="1162" t="s">
        <v>327</v>
      </c>
      <c r="B271" s="1162"/>
      <c r="C271" s="1162"/>
      <c r="D271" s="1162"/>
      <c r="E271" s="1162"/>
      <c r="F271" s="1162"/>
      <c r="G271" s="1162"/>
      <c r="H271" s="1162"/>
      <c r="I271" s="1162"/>
      <c r="J271" s="1162"/>
      <c r="K271" s="1162"/>
      <c r="L271" s="67"/>
      <c r="M271" s="67"/>
      <c r="N271" s="67"/>
      <c r="O271" s="67"/>
    </row>
    <row r="272" spans="1:15" x14ac:dyDescent="0.25">
      <c r="A272" s="67"/>
      <c r="B272" s="67"/>
      <c r="C272" s="67"/>
      <c r="D272" s="67"/>
      <c r="E272" s="67"/>
      <c r="F272" s="67"/>
      <c r="G272" s="67"/>
      <c r="H272" s="67"/>
      <c r="I272" s="67"/>
      <c r="J272" s="67" t="s">
        <v>213</v>
      </c>
      <c r="K272" s="67"/>
      <c r="L272" s="67"/>
      <c r="M272" s="67"/>
      <c r="N272" s="67"/>
      <c r="O272" s="67"/>
    </row>
    <row r="273" spans="1:15" ht="50.25" customHeight="1" x14ac:dyDescent="0.25">
      <c r="A273" s="74" t="s">
        <v>9</v>
      </c>
      <c r="B273" s="86" t="s">
        <v>316</v>
      </c>
      <c r="C273" s="1165" t="s">
        <v>317</v>
      </c>
      <c r="D273" s="1165"/>
      <c r="E273" s="1165" t="s">
        <v>318</v>
      </c>
      <c r="F273" s="1165"/>
      <c r="G273" s="1165" t="s">
        <v>287</v>
      </c>
      <c r="H273" s="1165"/>
      <c r="I273" s="1165" t="s">
        <v>286</v>
      </c>
      <c r="J273" s="1165"/>
      <c r="K273" s="1165" t="s">
        <v>328</v>
      </c>
      <c r="L273" s="1165"/>
    </row>
    <row r="274" spans="1:15" ht="20.149999999999999" customHeight="1" x14ac:dyDescent="0.25">
      <c r="A274" s="481">
        <f>B2</f>
        <v>0</v>
      </c>
      <c r="B274" s="448"/>
      <c r="C274" s="1221" t="e">
        <f>IF(((M151+M152)/(M148+M151+M152))&gt;0.3,M27*H294-M148,B274)</f>
        <v>#DIV/0!</v>
      </c>
      <c r="D274" s="1222"/>
      <c r="E274" s="1221" t="e">
        <f>M148*(1-C298)/C298</f>
        <v>#DIV/0!</v>
      </c>
      <c r="F274" s="1222"/>
      <c r="G274" s="1223"/>
      <c r="H274" s="1224"/>
      <c r="I274" s="1221" t="e">
        <f>(MAX(MAX(E285,C285)-B285,0))*MAX(MAX(E274,C274)-B274,0)/(MAX(MAX(E274,C274)-B274,0)+MAX(MAX(E275,C275)-B275,0)+MAX(MAX(E276,C276)-B276,0)+MAX(MAX(E277,C277)-B277,0)+MAX(MAX(E278,C278)-B278,0)+MAX(MAX(E279,C279)-B279,0)+MAX(MAX(E280,C280)-B280,0)+MAX(MAX(E281,C281)-B281,0)+MAX(MAX(E282,C282)-B282,0)+MAX(MAX(E283,C283)-B283,0))</f>
        <v>#DIV/0!</v>
      </c>
      <c r="J274" s="1222"/>
      <c r="K274" s="1288"/>
      <c r="L274" s="1227"/>
    </row>
    <row r="275" spans="1:15" ht="20.149999999999999" customHeight="1" x14ac:dyDescent="0.25">
      <c r="A275" s="481">
        <f>A274-1</f>
        <v>-1</v>
      </c>
      <c r="B275" s="328"/>
      <c r="C275" s="1204" t="e">
        <f>IF(((L151+L152)/(L148+L151+L152))&gt;0.3,L27*H294-L148,B275)</f>
        <v>#DIV/0!</v>
      </c>
      <c r="D275" s="1205"/>
      <c r="E275" s="1204" t="e">
        <f>L148*(1-D298)/D298</f>
        <v>#DIV/0!</v>
      </c>
      <c r="F275" s="1205"/>
      <c r="G275" s="1213"/>
      <c r="H275" s="1214"/>
      <c r="I275" s="1204" t="e">
        <f>(MAX(MAX(E285,C285)-B285,0))*MAX(MAX(E275,C275)-B275,0)/(MAX(MAX(E274,C274)-B274,0)+MAX(MAX(E275,C275)-B275,0)+MAX(MAX(E276,C276)-B276,0)+MAX(MAX(E277,C277)-B277,0)+MAX(MAX(E278,C278)-B278,0)+MAX(MAX(E279,C279)-B279,0)+MAX(MAX(E280,C280)-B280,0)+MAX(MAX(E281,C281)-B281,0)+MAX(MAX(E282,C282)-B282,0)+MAX(MAX(E283,C283)-B283,0))</f>
        <v>#DIV/0!</v>
      </c>
      <c r="J275" s="1205"/>
      <c r="K275" s="1286"/>
      <c r="L275" s="1207"/>
    </row>
    <row r="276" spans="1:15" ht="20.149999999999999" customHeight="1" x14ac:dyDescent="0.25">
      <c r="A276" s="481">
        <f t="shared" ref="A276:A283" si="44">A275-1</f>
        <v>-2</v>
      </c>
      <c r="B276" s="328"/>
      <c r="C276" s="1204" t="e">
        <f>IF(((K151+K152)/(K148+K151+K152))&gt;0.3,K27*H294-K148,B276)</f>
        <v>#DIV/0!</v>
      </c>
      <c r="D276" s="1205"/>
      <c r="E276" s="1204" t="e">
        <f>K148*(1-E298)/E298</f>
        <v>#DIV/0!</v>
      </c>
      <c r="F276" s="1205"/>
      <c r="G276" s="1213"/>
      <c r="H276" s="1214"/>
      <c r="I276" s="1204" t="e">
        <f>(MAX(MAX(E285,C285)-B285,0))*MAX(MAX(E276,C276)-B276,0)/(MAX(MAX(E274,C274)-B274,0)+MAX(MAX(E275,C275)-B275,0)+MAX(MAX(E276,C276)-B276,0)+MAX(MAX(E277,C277)-B277,0)+MAX(MAX(E278,C278)-B278,0)+MAX(MAX(E279,C279)-B279,0)+MAX(MAX(E280,C280)-B280,0)+MAX(MAX(E281,C281)-B281,0)+MAX(MAX(E282,C282)-B282,0)+MAX(MAX(E283,C283)-B283,0))</f>
        <v>#DIV/0!</v>
      </c>
      <c r="J276" s="1205"/>
      <c r="K276" s="1286"/>
      <c r="L276" s="1207"/>
    </row>
    <row r="277" spans="1:15" ht="20.149999999999999" customHeight="1" x14ac:dyDescent="0.25">
      <c r="A277" s="481">
        <f t="shared" si="44"/>
        <v>-3</v>
      </c>
      <c r="B277" s="328"/>
      <c r="C277" s="1204" t="e">
        <f>IF(((J151+J152)/(J148+J151+J152))&gt;0.3,J27*H294-J148,B277)</f>
        <v>#DIV/0!</v>
      </c>
      <c r="D277" s="1205"/>
      <c r="E277" s="1204" t="e">
        <f>J148*(1-F298)/F298</f>
        <v>#DIV/0!</v>
      </c>
      <c r="F277" s="1205"/>
      <c r="G277" s="1213"/>
      <c r="H277" s="1214"/>
      <c r="I277" s="1204" t="e">
        <f>(MAX(MAX(E285,C285)-B285,0))*MAX(MAX(E277,C277)-B277,0)/(MAX(MAX(E274,C274)-B274,0)+MAX(MAX(E275,C275)-B275,0)+MAX(MAX(E276,C276)-B276,0)+MAX(MAX(E277,C277)-B277,0)+MAX(MAX(E278,C278)-B278,0)+MAX(MAX(E279,C279)-B279,0)+MAX(MAX(E280,C280)-B280,0)+MAX(MAX(E281,C281)-B281,0)+MAX(MAX(E282,C282)-B282,0)+MAX(MAX(E283,C283)-B283,0))</f>
        <v>#DIV/0!</v>
      </c>
      <c r="J277" s="1205"/>
      <c r="K277" s="1286"/>
      <c r="L277" s="1207"/>
    </row>
    <row r="278" spans="1:15" ht="20.149999999999999" customHeight="1" x14ac:dyDescent="0.25">
      <c r="A278" s="481">
        <f t="shared" si="44"/>
        <v>-4</v>
      </c>
      <c r="B278" s="328"/>
      <c r="C278" s="1204" t="e">
        <f>IF(((I151+I152)/(I148+I151+I152))&gt;0.3,I27*H294-I148,B278)</f>
        <v>#DIV/0!</v>
      </c>
      <c r="D278" s="1205"/>
      <c r="E278" s="1204" t="e">
        <f>I148*(1-G298)/G298</f>
        <v>#DIV/0!</v>
      </c>
      <c r="F278" s="1205"/>
      <c r="G278" s="1213"/>
      <c r="H278" s="1214"/>
      <c r="I278" s="1204" t="e">
        <f>(MAX(MAX(E285,C285)-B285,0))*MAX(MAX(E278,C278)-B278,0)/(MAX(MAX(E274,C274)-B274,0)+MAX(MAX(E275,C275)-B275,0)+MAX(MAX(E276,C276)-B276,0)+MAX(MAX(E277,C277)-B277,0)+MAX(MAX(E278,C278)-B278,0)+MAX(MAX(E279,C279)-B279,0)+MAX(MAX(E280,C280)-B280,0)+MAX(MAX(E281,C281)-B281,0)+MAX(MAX(E282,C282)-B282,0)+MAX(MAX(E283,C283)-B283,0))</f>
        <v>#DIV/0!</v>
      </c>
      <c r="J278" s="1205"/>
      <c r="K278" s="1286"/>
      <c r="L278" s="1207"/>
    </row>
    <row r="279" spans="1:15" ht="20.149999999999999" customHeight="1" x14ac:dyDescent="0.25">
      <c r="A279" s="481">
        <f t="shared" si="44"/>
        <v>-5</v>
      </c>
      <c r="B279" s="328"/>
      <c r="C279" s="1204" t="e">
        <f>IF(((H151+H152)/(H148+H151+H152))&gt;0.3,H27*H294-H148,B279)</f>
        <v>#DIV/0!</v>
      </c>
      <c r="D279" s="1205"/>
      <c r="E279" s="1204" t="e">
        <f>H148*(1-H298)/H298</f>
        <v>#DIV/0!</v>
      </c>
      <c r="F279" s="1205"/>
      <c r="G279" s="1213"/>
      <c r="H279" s="1214"/>
      <c r="I279" s="1204" t="e">
        <f>(MAX(MAX(E285,C285)-B285,0))*MAX(MAX(E279,C279)-B279,0)/(MAX(MAX(E274,C274)-B274,0)+MAX(MAX(E275,C275)-B275,0)+MAX(MAX(E276,C276)-B276,0)+MAX(MAX(E277,C277)-B277,0)+MAX(MAX(E278,C278)-B278,0)+MAX(MAX(E279,C279)-B279,0)+MAX(MAX(E280,C280)-B280,0)+MAX(MAX(E281,C281)-B281,0)+MAX(MAX(E282,C282)-B282,0)+MAX(MAX(E283,C283)-B283,0))</f>
        <v>#DIV/0!</v>
      </c>
      <c r="J279" s="1205"/>
      <c r="K279" s="1286"/>
      <c r="L279" s="1207"/>
    </row>
    <row r="280" spans="1:15" ht="20.149999999999999" customHeight="1" x14ac:dyDescent="0.25">
      <c r="A280" s="481">
        <f t="shared" si="44"/>
        <v>-6</v>
      </c>
      <c r="B280" s="328"/>
      <c r="C280" s="1204" t="e">
        <f>IF(((G151+G152)/(G148+G151+G152))&gt;0.3,G27*H294-G148,B280)</f>
        <v>#DIV/0!</v>
      </c>
      <c r="D280" s="1205"/>
      <c r="E280" s="1204" t="e">
        <f>G148*(1-I298)/I298</f>
        <v>#DIV/0!</v>
      </c>
      <c r="F280" s="1205"/>
      <c r="G280" s="1213"/>
      <c r="H280" s="1214"/>
      <c r="I280" s="1204" t="e">
        <f>(MAX(MAX(E285,C285)-B285,0))*MAX(MAX(E280,C280)-B280,0)/(MAX(MAX(E274,C274)-B274,0)+MAX(MAX(E275,C275)-B275,0)+MAX(MAX(E276,C276)-B276,0)+MAX(MAX(E277,C277)-B277,0)+MAX(MAX(E278,C278)-B278,0)+MAX(MAX(E279,C279)-B279,0)+MAX(MAX(E280,C280)-B280,0)+MAX(MAX(E281,C281)-B281,0)+MAX(MAX(E282,C282)-B282,0)+MAX(MAX(E283,C283)-B283,0))</f>
        <v>#DIV/0!</v>
      </c>
      <c r="J280" s="1205"/>
      <c r="K280" s="1286"/>
      <c r="L280" s="1207"/>
      <c r="M280" s="112"/>
    </row>
    <row r="281" spans="1:15" ht="20.149999999999999" customHeight="1" x14ac:dyDescent="0.25">
      <c r="A281" s="481">
        <f t="shared" si="44"/>
        <v>-7</v>
      </c>
      <c r="B281" s="328"/>
      <c r="C281" s="1204" t="e">
        <f>IF(((F151+F152)/(F148+F151+F152))&gt;0.3,F27*H294-F148,B281)</f>
        <v>#DIV/0!</v>
      </c>
      <c r="D281" s="1205"/>
      <c r="E281" s="1204" t="e">
        <f>F148*(1-J298)/J298</f>
        <v>#DIV/0!</v>
      </c>
      <c r="F281" s="1205"/>
      <c r="G281" s="1213"/>
      <c r="H281" s="1214"/>
      <c r="I281" s="1204" t="e">
        <f>(MAX(MAX(E285,C285)-B285,0))*MAX(MAX(E281,C281)-B281,0)/(MAX(MAX(E274,C274)-B274,0)+MAX(MAX(E275,C275)-B275,0)+MAX(MAX(E276,C276)-B276,0)+MAX(MAX(E277,C277)-B277,0)+MAX(MAX(E278,C278)-B278,0)+MAX(MAX(E279,C279)-B279,0)+MAX(MAX(E280,C280)-B280,0)+MAX(MAX(E281,C281)-B281,0)+MAX(MAX(E282,C282)-B282,0)+MAX(MAX(E283,C283)-B283,0))</f>
        <v>#DIV/0!</v>
      </c>
      <c r="J281" s="1205"/>
      <c r="K281" s="1286"/>
      <c r="L281" s="1207"/>
      <c r="M281" s="112"/>
    </row>
    <row r="282" spans="1:15" ht="20.149999999999999" customHeight="1" x14ac:dyDescent="0.25">
      <c r="A282" s="481">
        <f t="shared" si="44"/>
        <v>-8</v>
      </c>
      <c r="B282" s="328"/>
      <c r="C282" s="1204" t="e">
        <f>IF(((E151+E152)/(E148+E151+E152))&gt;0.3,E27*H294-E148,B282)</f>
        <v>#DIV/0!</v>
      </c>
      <c r="D282" s="1205"/>
      <c r="E282" s="1204" t="e">
        <f>E148*(1-K298)/K298</f>
        <v>#DIV/0!</v>
      </c>
      <c r="F282" s="1205"/>
      <c r="G282" s="1213"/>
      <c r="H282" s="1214"/>
      <c r="I282" s="1204" t="e">
        <f>(MAX(MAX(E285,C285)-B285,0))*MAX(MAX(E282,C282)-B282,0)/(MAX(MAX(E274,C274)-B274,0)+MAX(MAX(E275,C275)-B275,0)+MAX(MAX(E276,C276)-B276,0)+MAX(MAX(E277,C277)-B277,0)+MAX(MAX(E278,C278)-B278,0)+MAX(MAX(E279,C279)-B279,0)+MAX(MAX(E280,C280)-B280,0)+MAX(MAX(E281,C281)-B281,0)+MAX(MAX(E282,C282)-B282,0)+MAX(MAX(E283,C283)-B283,0))</f>
        <v>#DIV/0!</v>
      </c>
      <c r="J282" s="1205"/>
      <c r="K282" s="1286"/>
      <c r="L282" s="1207"/>
      <c r="M282" s="112"/>
    </row>
    <row r="283" spans="1:15" ht="20.149999999999999" customHeight="1" x14ac:dyDescent="0.25">
      <c r="A283" s="481">
        <f t="shared" si="44"/>
        <v>-9</v>
      </c>
      <c r="B283" s="328"/>
      <c r="C283" s="1204" t="e">
        <f>IF(((D151+D152)/(D148+D151+D152))&gt;0.3,D27*H294-D148,B283)</f>
        <v>#DIV/0!</v>
      </c>
      <c r="D283" s="1205"/>
      <c r="E283" s="1204" t="e">
        <f>D148*(1-L298)/L298</f>
        <v>#DIV/0!</v>
      </c>
      <c r="F283" s="1205"/>
      <c r="G283" s="1213"/>
      <c r="H283" s="1214"/>
      <c r="I283" s="1204" t="e">
        <f>(MAX(MAX(E285,C285)-B285,0))*MAX(MAX(E283,C283)-B283,0)/(MAX(MAX(E274,C274)-B274,0)+MAX(MAX(E275,C275)-B275,0)+MAX(MAX(E276,C276)-B276,0)+MAX(MAX(E277,C277)-B277,0)+MAX(MAX(E278,C278)-B278,0)+MAX(MAX(E279,C279)-B279,0)+MAX(MAX(E280,C280)-B280,0)+MAX(MAX(E281,C281)-B281,0)+MAX(MAX(E282,C282)-B282,0)+MAX(MAX(E283,C283)-B283,0))</f>
        <v>#DIV/0!</v>
      </c>
      <c r="J283" s="1205"/>
      <c r="K283" s="1286"/>
      <c r="L283" s="1207"/>
      <c r="M283" s="112"/>
    </row>
    <row r="284" spans="1:15" ht="20.149999999999999" customHeight="1" x14ac:dyDescent="0.25">
      <c r="A284" s="54" t="s">
        <v>188</v>
      </c>
      <c r="B284" s="299"/>
      <c r="C284" s="1204">
        <f>B284</f>
        <v>0</v>
      </c>
      <c r="D284" s="1205"/>
      <c r="E284" s="1204">
        <f>B284</f>
        <v>0</v>
      </c>
      <c r="F284" s="1205"/>
      <c r="G284" s="1208"/>
      <c r="H284" s="1209"/>
      <c r="I284" s="1204"/>
      <c r="J284" s="1205"/>
      <c r="K284" s="1284"/>
      <c r="L284" s="1285"/>
      <c r="M284" s="112"/>
    </row>
    <row r="285" spans="1:15" ht="20.149999999999999" customHeight="1" x14ac:dyDescent="0.25">
      <c r="A285" s="100" t="s">
        <v>407</v>
      </c>
      <c r="B285" s="717">
        <f>SUM(B274:B284)</f>
        <v>0</v>
      </c>
      <c r="C285" s="1211" t="e">
        <f>SUM(C274:D284)</f>
        <v>#DIV/0!</v>
      </c>
      <c r="D285" s="1212"/>
      <c r="E285" s="1211" t="e">
        <f>SUM(E274:F284)</f>
        <v>#DIV/0!</v>
      </c>
      <c r="F285" s="1212"/>
      <c r="G285" s="1211" t="e">
        <f>MAX(B285,C285,E285)</f>
        <v>#DIV/0!</v>
      </c>
      <c r="H285" s="1212"/>
      <c r="I285" s="1275" t="e">
        <f>SUM(I274:J284)</f>
        <v>#DIV/0!</v>
      </c>
      <c r="J285" s="1212"/>
      <c r="K285" s="1275">
        <f>SUM(K274:L284)</f>
        <v>0</v>
      </c>
      <c r="L285" s="1212"/>
      <c r="M285" s="112"/>
    </row>
    <row r="286" spans="1:15" ht="19.5" customHeight="1" x14ac:dyDescent="0.25">
      <c r="A286" s="126"/>
      <c r="B286" s="127"/>
      <c r="C286" s="127"/>
      <c r="D286" s="127"/>
      <c r="E286" s="127"/>
      <c r="F286" s="127"/>
      <c r="G286" s="127"/>
      <c r="H286" s="127"/>
      <c r="I286" s="127"/>
      <c r="J286" s="127"/>
      <c r="K286" s="127"/>
      <c r="L286" s="141"/>
      <c r="M286" s="141"/>
      <c r="N286" s="67"/>
      <c r="O286" s="67"/>
    </row>
    <row r="287" spans="1:15" ht="20.149999999999999" customHeight="1" x14ac:dyDescent="0.25">
      <c r="A287" s="1276" t="s">
        <v>4</v>
      </c>
      <c r="B287" s="1276"/>
      <c r="C287" s="1276"/>
      <c r="D287" s="1276"/>
      <c r="E287" s="1276"/>
      <c r="F287" s="1276"/>
      <c r="G287" s="1276"/>
      <c r="H287" s="1276"/>
      <c r="I287" s="1276"/>
      <c r="J287" s="1276"/>
      <c r="K287" s="1276"/>
      <c r="L287" s="69"/>
      <c r="M287" s="1270"/>
      <c r="N287" s="67"/>
      <c r="O287" s="67"/>
    </row>
    <row r="288" spans="1:15" ht="36.799999999999997" customHeight="1" x14ac:dyDescent="0.25">
      <c r="A288" s="1283" t="s">
        <v>329</v>
      </c>
      <c r="B288" s="1283"/>
      <c r="C288" s="1283"/>
      <c r="D288" s="1283"/>
      <c r="E288" s="1283"/>
      <c r="F288" s="1283"/>
      <c r="G288" s="1283"/>
      <c r="H288" s="1283"/>
      <c r="I288" s="1283"/>
      <c r="J288" s="1283"/>
      <c r="K288" s="1283"/>
      <c r="L288" s="142"/>
      <c r="M288" s="1282"/>
      <c r="N288" s="67"/>
      <c r="O288" s="67"/>
    </row>
    <row r="289" spans="1:15" ht="30.8" customHeight="1" x14ac:dyDescent="0.25">
      <c r="A289" s="1283" t="s">
        <v>7</v>
      </c>
      <c r="B289" s="1283"/>
      <c r="C289" s="1283"/>
      <c r="D289" s="1283"/>
      <c r="E289" s="1283"/>
      <c r="F289" s="1283"/>
      <c r="G289" s="1283"/>
      <c r="H289" s="1283"/>
      <c r="I289" s="1283"/>
      <c r="J289" s="1283"/>
      <c r="K289" s="1283"/>
      <c r="L289" s="69"/>
      <c r="M289" s="1282"/>
      <c r="N289" s="67"/>
      <c r="O289" s="67"/>
    </row>
    <row r="290" spans="1:15" ht="20.149999999999999" customHeight="1" x14ac:dyDescent="0.25">
      <c r="B290" s="143"/>
      <c r="C290" s="135"/>
      <c r="D290" s="1274"/>
      <c r="E290" s="1274"/>
      <c r="F290" s="1274"/>
      <c r="G290" s="1274"/>
      <c r="H290" s="1270"/>
      <c r="I290" s="1270"/>
      <c r="J290" s="1271"/>
      <c r="K290" s="1271"/>
      <c r="L290" s="1271"/>
      <c r="M290" s="69"/>
      <c r="N290" s="67"/>
      <c r="O290" s="67"/>
    </row>
    <row r="291" spans="1:15" ht="21.9" customHeight="1" x14ac:dyDescent="0.25">
      <c r="A291" s="69"/>
      <c r="B291" s="708" t="s">
        <v>721</v>
      </c>
      <c r="C291" s="66">
        <f>B2</f>
        <v>0</v>
      </c>
      <c r="D291" s="482">
        <f>C291-1</f>
        <v>-1</v>
      </c>
      <c r="E291" s="482">
        <f>D291-1</f>
        <v>-2</v>
      </c>
      <c r="F291" s="482">
        <f>E291-1</f>
        <v>-3</v>
      </c>
      <c r="G291" s="482">
        <f>F291-1</f>
        <v>-4</v>
      </c>
      <c r="H291" s="74" t="s">
        <v>856</v>
      </c>
      <c r="I291" s="69"/>
      <c r="J291" s="69"/>
      <c r="K291" s="67"/>
      <c r="L291" s="67"/>
    </row>
    <row r="292" spans="1:15" ht="21.9" customHeight="1" x14ac:dyDescent="0.25">
      <c r="A292" s="69"/>
      <c r="B292" s="708" t="s">
        <v>722</v>
      </c>
      <c r="C292" s="294"/>
      <c r="D292" s="334"/>
      <c r="E292" s="294"/>
      <c r="F292" s="334"/>
      <c r="G292" s="334"/>
      <c r="H292" s="335">
        <f>SUM(C292:G292)</f>
        <v>0</v>
      </c>
      <c r="I292" s="135"/>
      <c r="J292" s="69"/>
      <c r="K292" s="67"/>
      <c r="L292" s="67"/>
    </row>
    <row r="293" spans="1:15" ht="21.9" customHeight="1" x14ac:dyDescent="0.25">
      <c r="A293" s="69"/>
      <c r="B293" s="708" t="s">
        <v>723</v>
      </c>
      <c r="C293" s="294"/>
      <c r="D293" s="334"/>
      <c r="E293" s="294"/>
      <c r="F293" s="334"/>
      <c r="G293" s="334"/>
      <c r="H293" s="335">
        <f>SUM(C293:G293)</f>
        <v>0</v>
      </c>
      <c r="I293" s="135"/>
      <c r="J293" s="69"/>
      <c r="K293" s="67"/>
      <c r="L293" s="67"/>
    </row>
    <row r="294" spans="1:15" ht="21.9" customHeight="1" x14ac:dyDescent="0.25">
      <c r="A294" s="69"/>
      <c r="B294" s="709" t="s">
        <v>724</v>
      </c>
      <c r="C294" s="313" t="e">
        <f t="shared" ref="C294:H294" si="45">(C292/C293)*1000</f>
        <v>#DIV/0!</v>
      </c>
      <c r="D294" s="313" t="e">
        <f t="shared" si="45"/>
        <v>#DIV/0!</v>
      </c>
      <c r="E294" s="313" t="e">
        <f t="shared" si="45"/>
        <v>#DIV/0!</v>
      </c>
      <c r="F294" s="313" t="e">
        <f t="shared" si="45"/>
        <v>#DIV/0!</v>
      </c>
      <c r="G294" s="313" t="e">
        <f t="shared" si="45"/>
        <v>#DIV/0!</v>
      </c>
      <c r="H294" s="313" t="e">
        <f t="shared" si="45"/>
        <v>#DIV/0!</v>
      </c>
      <c r="I294" s="135"/>
      <c r="J294" s="69"/>
      <c r="K294" s="67"/>
      <c r="L294" s="67"/>
    </row>
    <row r="295" spans="1:15" s="221" customFormat="1" ht="21.9" customHeight="1" x14ac:dyDescent="0.25">
      <c r="A295" s="710"/>
      <c r="B295" s="711"/>
      <c r="C295" s="712"/>
      <c r="D295" s="712"/>
      <c r="E295" s="712"/>
      <c r="F295" s="712"/>
      <c r="G295" s="712"/>
      <c r="H295" s="712"/>
      <c r="I295" s="713"/>
      <c r="J295" s="710"/>
      <c r="K295" s="714"/>
      <c r="L295" s="714"/>
    </row>
    <row r="296" spans="1:15" ht="21.9" customHeight="1" x14ac:dyDescent="0.25">
      <c r="L296" s="69"/>
      <c r="M296" s="67"/>
      <c r="N296" s="67"/>
    </row>
    <row r="297" spans="1:15" ht="14" x14ac:dyDescent="0.25">
      <c r="B297" s="65" t="s">
        <v>720</v>
      </c>
      <c r="C297" s="100" t="s">
        <v>211</v>
      </c>
      <c r="D297" s="100" t="s">
        <v>202</v>
      </c>
      <c r="E297" s="100" t="s">
        <v>203</v>
      </c>
      <c r="F297" s="100" t="s">
        <v>204</v>
      </c>
      <c r="G297" s="100" t="s">
        <v>205</v>
      </c>
      <c r="H297" s="100" t="s">
        <v>206</v>
      </c>
      <c r="I297" s="100" t="s">
        <v>207</v>
      </c>
      <c r="J297" s="100" t="s">
        <v>208</v>
      </c>
      <c r="K297" s="100" t="s">
        <v>209</v>
      </c>
      <c r="L297" s="100" t="s">
        <v>210</v>
      </c>
    </row>
    <row r="298" spans="1:15" ht="14" x14ac:dyDescent="0.3">
      <c r="C298" s="715" t="e">
        <f>(C224+D228+E232+F236+G240+H244+I248+J252+K256+L260)/(L262+L258+L254+L250+L246+L242+L238+L234+L230+L226)</f>
        <v>#DIV/0!</v>
      </c>
      <c r="D298" s="715" t="e">
        <f>(D223+D224+E227+E228+F231+F232+G235+G236+H239+H240+I243+I244+J247+J248+K251+K252+L255+L256)/(L258+L254+L250+L246+L242+L238+L234+L230+L226)</f>
        <v>#DIV/0!</v>
      </c>
      <c r="E298" s="715" t="e">
        <f>(E223+E224+F227+F228+G231+G232+H235+H236+I239+I240+J243+J244+K247+K248+L251+L252)/(L254+L250+L246+L242+L238+L234+L230+L226)</f>
        <v>#DIV/0!</v>
      </c>
      <c r="F298" s="715" t="e">
        <f>(F223+F224+G227+G228+H231+H232+I235+I236+J239+J240+K243+K244+L247+L248)/(L250+L246+L242+L238+L234+L230+L226)</f>
        <v>#DIV/0!</v>
      </c>
      <c r="G298" s="715" t="e">
        <f>(G223+G224+H227+H228+I231+I232+J235+J236+K239+K240+L243+L244)/(L246+L242+L238+L234+L230+L226)</f>
        <v>#DIV/0!</v>
      </c>
      <c r="H298" s="715" t="e">
        <f>(H223+H224+I227+I228+J231+J232+K235+K236+L239+L240)/(L242+L238+L234+L230+L226)</f>
        <v>#DIV/0!</v>
      </c>
      <c r="I298" s="715" t="e">
        <f>(I223+I224+J227+J228+K231+K232+L235+L236)/(L238+L234+L230+L226)</f>
        <v>#DIV/0!</v>
      </c>
      <c r="J298" s="715" t="e">
        <f>(J223+J224+K227+K228+L231+L232)/(L234+L230+L226)</f>
        <v>#DIV/0!</v>
      </c>
      <c r="K298" s="715" t="e">
        <f>(K223+K224+L227+L228)/(L230+L226)</f>
        <v>#DIV/0!</v>
      </c>
      <c r="L298" s="715" t="e">
        <f>(L223+L224)/(L226)</f>
        <v>#DIV/0!</v>
      </c>
    </row>
    <row r="299" spans="1:15" x14ac:dyDescent="0.25">
      <c r="C299" s="716"/>
      <c r="D299" s="716"/>
      <c r="E299" s="716"/>
      <c r="F299" s="716"/>
      <c r="G299" s="716"/>
      <c r="H299" s="716"/>
      <c r="I299" s="716"/>
      <c r="J299" s="716"/>
      <c r="K299" s="716"/>
      <c r="L299" s="716"/>
    </row>
    <row r="304" spans="1:15" x14ac:dyDescent="0.25">
      <c r="A304" s="1162" t="s">
        <v>330</v>
      </c>
      <c r="B304" s="1162"/>
      <c r="C304" s="1162"/>
      <c r="D304" s="1162"/>
      <c r="E304" s="1162"/>
      <c r="F304" s="1162"/>
      <c r="G304" s="1162"/>
      <c r="H304" s="1162"/>
      <c r="I304" s="1162"/>
      <c r="J304" s="1162"/>
      <c r="K304" s="1162"/>
    </row>
    <row r="305" spans="1:11" x14ac:dyDescent="0.25">
      <c r="A305" s="67"/>
      <c r="B305" s="67"/>
      <c r="C305" s="67"/>
      <c r="D305" s="67"/>
      <c r="E305" s="67"/>
      <c r="F305" s="67"/>
      <c r="G305" s="67"/>
      <c r="H305" s="67" t="s">
        <v>213</v>
      </c>
      <c r="I305" s="67"/>
      <c r="J305" s="67"/>
      <c r="K305" s="67"/>
    </row>
    <row r="306" spans="1:11" ht="73.5" customHeight="1" x14ac:dyDescent="0.25">
      <c r="A306" s="74" t="s">
        <v>9</v>
      </c>
      <c r="B306" s="1281" t="s">
        <v>316</v>
      </c>
      <c r="C306" s="1165"/>
      <c r="D306" s="1165" t="s">
        <v>8</v>
      </c>
      <c r="E306" s="1165"/>
      <c r="F306" s="1165" t="s">
        <v>287</v>
      </c>
      <c r="G306" s="1165"/>
      <c r="H306" s="1165" t="s">
        <v>286</v>
      </c>
      <c r="I306" s="1165"/>
      <c r="J306" s="1165" t="s">
        <v>328</v>
      </c>
      <c r="K306" s="1165"/>
    </row>
    <row r="307" spans="1:11" ht="21.9" customHeight="1" x14ac:dyDescent="0.25">
      <c r="A307" s="481">
        <f>B2</f>
        <v>0</v>
      </c>
      <c r="B307" s="1226"/>
      <c r="C307" s="1227"/>
      <c r="D307" s="1221" t="e">
        <f>IF(((M170+M171)/(M170+M171+M167))&gt;0.3,M51*I328-M167,B307)</f>
        <v>#DIV/0!</v>
      </c>
      <c r="E307" s="1222"/>
      <c r="F307" s="1223"/>
      <c r="G307" s="1224"/>
      <c r="H307" s="1221" t="e">
        <f>(MAX(D318-B318,0))*MAX(D307-B307,0)/(MAX(D307-B307,0)+MAX(D308-B308,0)+MAX(D309-B309,0)+MAX(D310-B310,0)+MAX(D311-B311,0)+MAX(D312-B312,0)+MAX(D313-B313,0)+MAX(D314-B314,0)+MAX(D315-B315,0)+MAX(D316-B316,0))</f>
        <v>#DIV/0!</v>
      </c>
      <c r="I307" s="1222"/>
      <c r="J307" s="1279"/>
      <c r="K307" s="1280"/>
    </row>
    <row r="308" spans="1:11" ht="21.9" customHeight="1" x14ac:dyDescent="0.25">
      <c r="A308" s="481">
        <f>A307-1</f>
        <v>-1</v>
      </c>
      <c r="B308" s="1206"/>
      <c r="C308" s="1207"/>
      <c r="D308" s="1204" t="e">
        <f>IF(((L170+L171)/(L170+L171+L167))&gt;0.3,L51*I328-L167,B308)</f>
        <v>#DIV/0!</v>
      </c>
      <c r="E308" s="1205"/>
      <c r="F308" s="1213"/>
      <c r="G308" s="1214"/>
      <c r="H308" s="1204" t="e">
        <f>(MAX(D318-B318,0))*MAX(D308-B308,0)/(MAX(D307-B307,0)+MAX(D308-B308,0)+MAX(D309-B309,0)+MAX(D310-B310,0)+MAX(D311-B311,0)+MAX(D312-B312,0)+MAX(D313-B313,0)+MAX(D314-B314,0)+MAX(D315-B315,0)+MAX(D316-B316,0))</f>
        <v>#DIV/0!</v>
      </c>
      <c r="I308" s="1205"/>
      <c r="J308" s="1277"/>
      <c r="K308" s="1278"/>
    </row>
    <row r="309" spans="1:11" ht="21.9" customHeight="1" x14ac:dyDescent="0.25">
      <c r="A309" s="481">
        <f t="shared" ref="A309:A316" si="46">A308-1</f>
        <v>-2</v>
      </c>
      <c r="B309" s="1206"/>
      <c r="C309" s="1207"/>
      <c r="D309" s="1204" t="e">
        <f>IF(((K170+K171)/(K170+K171+K167))&gt;0.3,K51*I328-K167,B309)</f>
        <v>#DIV/0!</v>
      </c>
      <c r="E309" s="1205"/>
      <c r="F309" s="1213"/>
      <c r="G309" s="1214"/>
      <c r="H309" s="1204" t="e">
        <f>(MAX(D318-B318,0))*MAX(D309-B309,0)/(MAX(D307-B307,0)+MAX(D308-B308,0)+MAX(D309-B309,0)+MAX(D310-B310,0)+MAX(D311-B311,0)+MAX(D312-B312,0)+MAX(D313-B313,0)+MAX(D314-B314,0)+MAX(D315-B315,0)+MAX(D316-B316,0))</f>
        <v>#DIV/0!</v>
      </c>
      <c r="I309" s="1205"/>
      <c r="J309" s="1277"/>
      <c r="K309" s="1278"/>
    </row>
    <row r="310" spans="1:11" ht="21.9" customHeight="1" x14ac:dyDescent="0.25">
      <c r="A310" s="481">
        <f t="shared" si="46"/>
        <v>-3</v>
      </c>
      <c r="B310" s="1206"/>
      <c r="C310" s="1207"/>
      <c r="D310" s="1204" t="e">
        <f>IF(((J170+J171)/(J170+J171+J167))&gt;0.3,J51*I328-J167,B310)</f>
        <v>#DIV/0!</v>
      </c>
      <c r="E310" s="1205"/>
      <c r="F310" s="1213"/>
      <c r="G310" s="1214"/>
      <c r="H310" s="1204" t="e">
        <f>(MAX(D318-B318,0))*MAX(D310-B310,0)/(MAX(D307-B307,0)+MAX(D308-B308,0)+MAX(D309-B309,0)+MAX(D310-B310,0)+MAX(D311-B311,0)+MAX(D312-B312,0)+MAX(D313-B313,0)+MAX(D314-B314,0)+MAX(D315-B315,0)+MAX(D316-B316,0))</f>
        <v>#DIV/0!</v>
      </c>
      <c r="I310" s="1205"/>
      <c r="J310" s="1277"/>
      <c r="K310" s="1278"/>
    </row>
    <row r="311" spans="1:11" ht="21.9" customHeight="1" x14ac:dyDescent="0.25">
      <c r="A311" s="481">
        <f t="shared" si="46"/>
        <v>-4</v>
      </c>
      <c r="B311" s="1206"/>
      <c r="C311" s="1207"/>
      <c r="D311" s="1204" t="e">
        <f>IF(((I170+I171)/(I170+I171+I167))&gt;0.3,I51*I328-I167,B311)</f>
        <v>#DIV/0!</v>
      </c>
      <c r="E311" s="1205"/>
      <c r="F311" s="1213"/>
      <c r="G311" s="1214"/>
      <c r="H311" s="1204" t="e">
        <f>(MAX(D318-B318,0))*MAX(D311-B311,0)/(MAX(D307-B307,0)+MAX(D308-B308,0)+MAX(D309-B309,0)+MAX(D310-B310,0)+MAX(D311-B311,0)+MAX(D312-B312,0)+MAX(D313-B313,0)+MAX(D314-B314,0)+MAX(D315-B315,0)+MAX(D316-B316,0))</f>
        <v>#DIV/0!</v>
      </c>
      <c r="I311" s="1205"/>
      <c r="J311" s="1277"/>
      <c r="K311" s="1278"/>
    </row>
    <row r="312" spans="1:11" ht="21.9" customHeight="1" x14ac:dyDescent="0.25">
      <c r="A312" s="481">
        <f t="shared" si="46"/>
        <v>-5</v>
      </c>
      <c r="B312" s="1206"/>
      <c r="C312" s="1207"/>
      <c r="D312" s="1204" t="e">
        <f>IF(((H170+H171)/(H170+H171+H167))&gt;0.3,H51*I328-H167,B312)</f>
        <v>#DIV/0!</v>
      </c>
      <c r="E312" s="1205"/>
      <c r="F312" s="1213"/>
      <c r="G312" s="1214"/>
      <c r="H312" s="1204" t="e">
        <f>(MAX(D318-B318,0))*MAX(D312-B312,0)/(MAX(D307-B307,0)+MAX(D308-B308,0)+MAX(D309-B309,0)+MAX(D310-B310,0)+MAX(D311-B311,0)+MAX(D312-B312,0)+MAX(D313-B313,0)+MAX(D314-B314,0)+MAX(D315-B315,0)+MAX(D316-B316,0))</f>
        <v>#DIV/0!</v>
      </c>
      <c r="I312" s="1205"/>
      <c r="J312" s="1277"/>
      <c r="K312" s="1278"/>
    </row>
    <row r="313" spans="1:11" ht="21.9" customHeight="1" x14ac:dyDescent="0.25">
      <c r="A313" s="481">
        <f t="shared" si="46"/>
        <v>-6</v>
      </c>
      <c r="B313" s="1206"/>
      <c r="C313" s="1207"/>
      <c r="D313" s="1204" t="e">
        <f>IF(((G170+G171)/(G170+G171+G167))&gt;0.3,G51*I328-G167,B313)</f>
        <v>#DIV/0!</v>
      </c>
      <c r="E313" s="1205"/>
      <c r="F313" s="1213"/>
      <c r="G313" s="1214"/>
      <c r="H313" s="1204" t="e">
        <f>(MAX(D318-B318,0))*MAX(D313-B313,0)/(MAX(D307-B307,0)+MAX(D308-B308,0)+MAX(D309-B309,0)+MAX(D310-B310,0)+MAX(D311-B311,0)+MAX(D312-B312,0)+MAX(D313-B313,0)+MAX(D314-B314,0)+MAX(D315-B315,0)+MAX(D316-B316,0))</f>
        <v>#DIV/0!</v>
      </c>
      <c r="I313" s="1205"/>
      <c r="J313" s="1277"/>
      <c r="K313" s="1278"/>
    </row>
    <row r="314" spans="1:11" ht="21.9" customHeight="1" x14ac:dyDescent="0.25">
      <c r="A314" s="481">
        <f t="shared" si="46"/>
        <v>-7</v>
      </c>
      <c r="B314" s="1206"/>
      <c r="C314" s="1207"/>
      <c r="D314" s="1204" t="e">
        <f>IF(((F170+F171)/(F170+F171+F167))&gt;0.3,F51*I328-F167,B314)</f>
        <v>#DIV/0!</v>
      </c>
      <c r="E314" s="1205"/>
      <c r="F314" s="1213"/>
      <c r="G314" s="1214"/>
      <c r="H314" s="1204" t="e">
        <f>(MAX(D318-B318,0))*MAX(D314-B314,0)/(MAX(D307-B307,0)+MAX(D308-B308,0)+MAX(D309-B309,0)+MAX(D310-B310,0)+MAX(D311-B311,0)+MAX(D312-B312,0)+MAX(D313-B313,0)+MAX(D314-B314,0)+MAX(D315-B315,0)+MAX(D316-B316,0))</f>
        <v>#DIV/0!</v>
      </c>
      <c r="I314" s="1205"/>
      <c r="J314" s="1277"/>
      <c r="K314" s="1278"/>
    </row>
    <row r="315" spans="1:11" ht="21.9" customHeight="1" x14ac:dyDescent="0.25">
      <c r="A315" s="481">
        <f t="shared" si="46"/>
        <v>-8</v>
      </c>
      <c r="B315" s="1206"/>
      <c r="C315" s="1207"/>
      <c r="D315" s="1204" t="e">
        <f>IF(((E170+E171)/(E170+E171+E167))&gt;0.3,E51*I328-E167,B315)</f>
        <v>#DIV/0!</v>
      </c>
      <c r="E315" s="1205"/>
      <c r="F315" s="1213"/>
      <c r="G315" s="1214"/>
      <c r="H315" s="1204" t="e">
        <f>(MAX(D318-B318,0))*MAX(D315-B315,0)/(MAX(D307-B307,0)+MAX(D308-B308,0)+MAX(D309-B309,0)+MAX(D310-B310,0)+MAX(D311-B311,0)+MAX(D312-B312,0)+MAX(D313-B313,0)+MAX(D314-B314,0)+MAX(D315-B315,0)+MAX(D316-B316,0))</f>
        <v>#DIV/0!</v>
      </c>
      <c r="I315" s="1205"/>
      <c r="J315" s="1277"/>
      <c r="K315" s="1278"/>
    </row>
    <row r="316" spans="1:11" ht="21.9" customHeight="1" x14ac:dyDescent="0.25">
      <c r="A316" s="481">
        <f t="shared" si="46"/>
        <v>-9</v>
      </c>
      <c r="B316" s="1206"/>
      <c r="C316" s="1207"/>
      <c r="D316" s="1204" t="e">
        <f>IF(((D170+D171)/(D170+D171+D167))&gt;0.3,D51*I328-D167,B316)</f>
        <v>#DIV/0!</v>
      </c>
      <c r="E316" s="1205"/>
      <c r="F316" s="1213"/>
      <c r="G316" s="1214"/>
      <c r="H316" s="1204" t="e">
        <f>(MAX(D318-B318,0))*MAX(D316-B316,0)/(MAX(D307-B307,0)+MAX(D308-B308,0)+MAX(D309-B309,0)+MAX(D310-B310,0)+MAX(D311-B311,0)+MAX(D312-B312,0)+MAX(D313-B313,0)+MAX(D314-B314,0)+MAX(D315-B315,0)+MAX(D316-B316,0))</f>
        <v>#DIV/0!</v>
      </c>
      <c r="I316" s="1205"/>
      <c r="J316" s="1277"/>
      <c r="K316" s="1278"/>
    </row>
    <row r="317" spans="1:11" ht="21.9" customHeight="1" x14ac:dyDescent="0.25">
      <c r="A317" s="54" t="s">
        <v>188</v>
      </c>
      <c r="B317" s="1206"/>
      <c r="C317" s="1207"/>
      <c r="D317" s="1204">
        <f>B317</f>
        <v>0</v>
      </c>
      <c r="E317" s="1205"/>
      <c r="F317" s="1208"/>
      <c r="G317" s="1209"/>
      <c r="H317" s="1204"/>
      <c r="I317" s="1205"/>
      <c r="J317" s="1277"/>
      <c r="K317" s="1278"/>
    </row>
    <row r="318" spans="1:11" ht="21.9" customHeight="1" x14ac:dyDescent="0.25">
      <c r="A318" s="100" t="s">
        <v>407</v>
      </c>
      <c r="B318" s="1211">
        <f>SUM(B307:C317)</f>
        <v>0</v>
      </c>
      <c r="C318" s="1212"/>
      <c r="D318" s="1211" t="e">
        <f>SUM(D307:E317)</f>
        <v>#DIV/0!</v>
      </c>
      <c r="E318" s="1212"/>
      <c r="F318" s="1211" t="e">
        <f>MAX(B318,D318)</f>
        <v>#DIV/0!</v>
      </c>
      <c r="G318" s="1212"/>
      <c r="H318" s="1275" t="e">
        <f>SUM(H307:I317)</f>
        <v>#DIV/0!</v>
      </c>
      <c r="I318" s="1212"/>
      <c r="J318" s="1275">
        <f>SUM(J307:K317)</f>
        <v>0</v>
      </c>
      <c r="K318" s="1212"/>
    </row>
    <row r="319" spans="1:11" ht="21.9" customHeight="1" x14ac:dyDescent="0.25">
      <c r="A319" s="126"/>
      <c r="B319" s="127"/>
      <c r="C319" s="127"/>
      <c r="D319" s="127"/>
      <c r="E319" s="127"/>
      <c r="F319" s="127"/>
      <c r="G319" s="127"/>
      <c r="H319" s="127"/>
      <c r="I319" s="127"/>
      <c r="J319" s="127"/>
      <c r="K319" s="127"/>
    </row>
    <row r="320" spans="1:11" ht="21.9" customHeight="1" x14ac:dyDescent="0.25">
      <c r="A320" s="1276" t="s">
        <v>4</v>
      </c>
      <c r="B320" s="1276"/>
      <c r="C320" s="1276"/>
      <c r="D320" s="1276"/>
      <c r="E320" s="1276"/>
      <c r="F320" s="1276"/>
      <c r="G320" s="1276"/>
      <c r="H320" s="1276"/>
      <c r="I320" s="1276"/>
      <c r="J320" s="1276"/>
      <c r="K320" s="1276"/>
    </row>
    <row r="321" spans="1:11" ht="21.9" customHeight="1" x14ac:dyDescent="0.25">
      <c r="A321" s="1276" t="s">
        <v>10</v>
      </c>
      <c r="B321" s="1276"/>
      <c r="C321" s="1276"/>
      <c r="D321" s="1276"/>
      <c r="E321" s="1276"/>
      <c r="F321" s="1276"/>
      <c r="G321" s="1276"/>
      <c r="H321" s="1276"/>
      <c r="I321" s="1276"/>
      <c r="J321" s="1276"/>
      <c r="K321" s="1276"/>
    </row>
    <row r="322" spans="1:11" ht="21.9" customHeight="1" x14ac:dyDescent="0.25">
      <c r="A322" s="1276" t="s">
        <v>11</v>
      </c>
      <c r="B322" s="1276"/>
      <c r="C322" s="1276"/>
      <c r="D322" s="1276"/>
      <c r="E322" s="1276"/>
      <c r="F322" s="1276"/>
      <c r="G322" s="1276"/>
      <c r="H322" s="1276"/>
      <c r="I322" s="1276"/>
      <c r="J322" s="1276"/>
      <c r="K322" s="1276"/>
    </row>
    <row r="323" spans="1:11" ht="21.9" customHeight="1" x14ac:dyDescent="0.25">
      <c r="A323" s="69"/>
      <c r="B323" s="69"/>
      <c r="C323" s="69"/>
      <c r="D323" s="69"/>
      <c r="E323" s="69"/>
      <c r="F323" s="69"/>
      <c r="G323" s="69"/>
      <c r="H323" s="69"/>
      <c r="I323" s="69"/>
      <c r="J323" s="69"/>
      <c r="K323" s="69"/>
    </row>
    <row r="324" spans="1:11" ht="21.9" customHeight="1" x14ac:dyDescent="0.25">
      <c r="A324" s="135"/>
      <c r="B324" s="1274"/>
      <c r="C324" s="1274"/>
      <c r="D324" s="1274"/>
      <c r="E324" s="1274"/>
      <c r="F324" s="1270"/>
      <c r="G324" s="1270"/>
      <c r="H324" s="1271"/>
      <c r="I324" s="1271"/>
      <c r="J324" s="1271"/>
      <c r="K324" s="67"/>
    </row>
    <row r="325" spans="1:11" ht="21.9" customHeight="1" x14ac:dyDescent="0.25">
      <c r="A325" s="1272" t="s">
        <v>721</v>
      </c>
      <c r="B325" s="1272"/>
      <c r="C325" s="1272"/>
      <c r="D325" s="66">
        <f>B2</f>
        <v>0</v>
      </c>
      <c r="E325" s="482">
        <f>D325-1</f>
        <v>-1</v>
      </c>
      <c r="F325" s="482">
        <f>E325-1</f>
        <v>-2</v>
      </c>
      <c r="G325" s="482">
        <f>F325-1</f>
        <v>-3</v>
      </c>
      <c r="H325" s="482">
        <f>G325-1</f>
        <v>-4</v>
      </c>
      <c r="I325" s="74" t="s">
        <v>856</v>
      </c>
      <c r="J325" s="69"/>
      <c r="K325" s="67"/>
    </row>
    <row r="326" spans="1:11" ht="21.9" customHeight="1" x14ac:dyDescent="0.25">
      <c r="A326" s="1272" t="s">
        <v>722</v>
      </c>
      <c r="B326" s="1272"/>
      <c r="C326" s="1272"/>
      <c r="D326" s="294"/>
      <c r="E326" s="334"/>
      <c r="F326" s="294"/>
      <c r="G326" s="334"/>
      <c r="H326" s="334"/>
      <c r="I326" s="335">
        <f>SUM(D326:H326)</f>
        <v>0</v>
      </c>
      <c r="J326" s="135"/>
      <c r="K326" s="67"/>
    </row>
    <row r="327" spans="1:11" ht="21.9" customHeight="1" x14ac:dyDescent="0.25">
      <c r="A327" s="1272" t="s">
        <v>723</v>
      </c>
      <c r="B327" s="1272"/>
      <c r="C327" s="1272"/>
      <c r="D327" s="294"/>
      <c r="E327" s="334"/>
      <c r="F327" s="294"/>
      <c r="G327" s="334"/>
      <c r="H327" s="334"/>
      <c r="I327" s="335">
        <f>SUM(D327:H327)</f>
        <v>0</v>
      </c>
      <c r="J327" s="135"/>
      <c r="K327" s="67"/>
    </row>
    <row r="328" spans="1:11" ht="21.9" customHeight="1" x14ac:dyDescent="0.25">
      <c r="A328" s="1273" t="s">
        <v>724</v>
      </c>
      <c r="B328" s="1273"/>
      <c r="C328" s="1273"/>
      <c r="D328" s="313" t="e">
        <f t="shared" ref="D328:I328" si="47">(D326/D327)*1000</f>
        <v>#DIV/0!</v>
      </c>
      <c r="E328" s="313" t="e">
        <f t="shared" si="47"/>
        <v>#DIV/0!</v>
      </c>
      <c r="F328" s="313" t="e">
        <f t="shared" si="47"/>
        <v>#DIV/0!</v>
      </c>
      <c r="G328" s="313" t="e">
        <f t="shared" si="47"/>
        <v>#DIV/0!</v>
      </c>
      <c r="H328" s="313" t="e">
        <f t="shared" si="47"/>
        <v>#DIV/0!</v>
      </c>
      <c r="I328" s="313" t="e">
        <f t="shared" si="47"/>
        <v>#DIV/0!</v>
      </c>
      <c r="J328" s="135"/>
      <c r="K328" s="67"/>
    </row>
  </sheetData>
  <mergeCells count="343">
    <mergeCell ref="A4:I4"/>
    <mergeCell ref="A6:I6"/>
    <mergeCell ref="A8:B8"/>
    <mergeCell ref="A9:B9"/>
    <mergeCell ref="A10:B10"/>
    <mergeCell ref="A11:B11"/>
    <mergeCell ref="A12:B12"/>
    <mergeCell ref="A13:B13"/>
    <mergeCell ref="A28:B28"/>
    <mergeCell ref="A29:B29"/>
    <mergeCell ref="A30:B30"/>
    <mergeCell ref="A31:B31"/>
    <mergeCell ref="A34:B34"/>
    <mergeCell ref="A35:B35"/>
    <mergeCell ref="A36:B36"/>
    <mergeCell ref="A37:B37"/>
    <mergeCell ref="A14:B14"/>
    <mergeCell ref="A15:B15"/>
    <mergeCell ref="A32:B32"/>
    <mergeCell ref="A33:B33"/>
    <mergeCell ref="A22:B22"/>
    <mergeCell ref="A23:B23"/>
    <mergeCell ref="A24:B24"/>
    <mergeCell ref="A25:B25"/>
    <mergeCell ref="A26:B26"/>
    <mergeCell ref="A27:B27"/>
    <mergeCell ref="A19:N19"/>
    <mergeCell ref="A21:N21"/>
    <mergeCell ref="A38:B38"/>
    <mergeCell ref="A40:I40"/>
    <mergeCell ref="A59:B59"/>
    <mergeCell ref="A60:B60"/>
    <mergeCell ref="A49:B49"/>
    <mergeCell ref="A50:B50"/>
    <mergeCell ref="A51:B51"/>
    <mergeCell ref="A52:B52"/>
    <mergeCell ref="A53:B53"/>
    <mergeCell ref="A54:B54"/>
    <mergeCell ref="A41:I41"/>
    <mergeCell ref="A42:I42"/>
    <mergeCell ref="A61:B61"/>
    <mergeCell ref="A62:B62"/>
    <mergeCell ref="A65:N65"/>
    <mergeCell ref="A66:B66"/>
    <mergeCell ref="A67:B67"/>
    <mergeCell ref="A68:B68"/>
    <mergeCell ref="A69:B69"/>
    <mergeCell ref="A70:B70"/>
    <mergeCell ref="A45:N45"/>
    <mergeCell ref="A46:B46"/>
    <mergeCell ref="A47:B47"/>
    <mergeCell ref="A48:B48"/>
    <mergeCell ref="A55:B55"/>
    <mergeCell ref="A56:B56"/>
    <mergeCell ref="A57:B57"/>
    <mergeCell ref="A58:B58"/>
    <mergeCell ref="A71:B71"/>
    <mergeCell ref="A72:B72"/>
    <mergeCell ref="D85:D86"/>
    <mergeCell ref="E85:E86"/>
    <mergeCell ref="A75:B75"/>
    <mergeCell ref="A76:B76"/>
    <mergeCell ref="A77:B77"/>
    <mergeCell ref="A78:B78"/>
    <mergeCell ref="A79:B79"/>
    <mergeCell ref="A80:B80"/>
    <mergeCell ref="A73:B73"/>
    <mergeCell ref="A74:B74"/>
    <mergeCell ref="A83:H83"/>
    <mergeCell ref="A84:I84"/>
    <mergeCell ref="F85:F86"/>
    <mergeCell ref="G85:G86"/>
    <mergeCell ref="H85:H86"/>
    <mergeCell ref="A86:B86"/>
    <mergeCell ref="A85:B85"/>
    <mergeCell ref="C85:C86"/>
    <mergeCell ref="A87:B87"/>
    <mergeCell ref="A92:B92"/>
    <mergeCell ref="C95:D95"/>
    <mergeCell ref="E95:F95"/>
    <mergeCell ref="C96:D96"/>
    <mergeCell ref="E96:F96"/>
    <mergeCell ref="A88:B88"/>
    <mergeCell ref="A89:B89"/>
    <mergeCell ref="A90:B90"/>
    <mergeCell ref="A91:B91"/>
    <mergeCell ref="A94:F94"/>
    <mergeCell ref="C97:D97"/>
    <mergeCell ref="E97:F97"/>
    <mergeCell ref="D114:D115"/>
    <mergeCell ref="E114:E115"/>
    <mergeCell ref="E98:F98"/>
    <mergeCell ref="C99:D99"/>
    <mergeCell ref="E99:F99"/>
    <mergeCell ref="A112:H112"/>
    <mergeCell ref="C100:D100"/>
    <mergeCell ref="E100:F100"/>
    <mergeCell ref="A118:B118"/>
    <mergeCell ref="C98:D98"/>
    <mergeCell ref="A123:F123"/>
    <mergeCell ref="E125:F125"/>
    <mergeCell ref="A145:B145"/>
    <mergeCell ref="A144:B144"/>
    <mergeCell ref="C126:D126"/>
    <mergeCell ref="E126:F126"/>
    <mergeCell ref="A119:B119"/>
    <mergeCell ref="A120:B120"/>
    <mergeCell ref="E124:F124"/>
    <mergeCell ref="A113:I113"/>
    <mergeCell ref="F114:F115"/>
    <mergeCell ref="G114:G115"/>
    <mergeCell ref="H114:H115"/>
    <mergeCell ref="A115:B115"/>
    <mergeCell ref="A114:B114"/>
    <mergeCell ref="C114:C115"/>
    <mergeCell ref="A116:B116"/>
    <mergeCell ref="A117:B117"/>
    <mergeCell ref="A121:B121"/>
    <mergeCell ref="C125:D125"/>
    <mergeCell ref="C124:D124"/>
    <mergeCell ref="A146:B146"/>
    <mergeCell ref="C127:D127"/>
    <mergeCell ref="E127:F127"/>
    <mergeCell ref="C128:D128"/>
    <mergeCell ref="E128:F128"/>
    <mergeCell ref="C129:D129"/>
    <mergeCell ref="E129:F129"/>
    <mergeCell ref="A141:N141"/>
    <mergeCell ref="A142:N142"/>
    <mergeCell ref="A143:B143"/>
    <mergeCell ref="A157:B157"/>
    <mergeCell ref="A158:B158"/>
    <mergeCell ref="A147:B147"/>
    <mergeCell ref="A148:B148"/>
    <mergeCell ref="A149:B149"/>
    <mergeCell ref="A150:B150"/>
    <mergeCell ref="A151:B151"/>
    <mergeCell ref="A161:N161"/>
    <mergeCell ref="A162:B162"/>
    <mergeCell ref="A163:B163"/>
    <mergeCell ref="A164:B164"/>
    <mergeCell ref="A165:B165"/>
    <mergeCell ref="A166:B166"/>
    <mergeCell ref="A152:B152"/>
    <mergeCell ref="A153:B153"/>
    <mergeCell ref="A154:B154"/>
    <mergeCell ref="A155:B155"/>
    <mergeCell ref="A156:B156"/>
    <mergeCell ref="A167:B167"/>
    <mergeCell ref="A168:B168"/>
    <mergeCell ref="A169:B169"/>
    <mergeCell ref="A170:B170"/>
    <mergeCell ref="A173:B173"/>
    <mergeCell ref="A174:B174"/>
    <mergeCell ref="A175:B175"/>
    <mergeCell ref="A176:B176"/>
    <mergeCell ref="A172:B172"/>
    <mergeCell ref="A171:B171"/>
    <mergeCell ref="A177:B177"/>
    <mergeCell ref="A180:N180"/>
    <mergeCell ref="A197:B197"/>
    <mergeCell ref="A198:B198"/>
    <mergeCell ref="A187:B187"/>
    <mergeCell ref="A188:B188"/>
    <mergeCell ref="A189:B189"/>
    <mergeCell ref="A190:B190"/>
    <mergeCell ref="A181:N181"/>
    <mergeCell ref="A182:B182"/>
    <mergeCell ref="A220:L220"/>
    <mergeCell ref="A223:A226"/>
    <mergeCell ref="A227:A230"/>
    <mergeCell ref="A231:A234"/>
    <mergeCell ref="A235:A238"/>
    <mergeCell ref="A239:A242"/>
    <mergeCell ref="A243:A246"/>
    <mergeCell ref="A247:A250"/>
    <mergeCell ref="A183:B183"/>
    <mergeCell ref="A184:B184"/>
    <mergeCell ref="A185:B185"/>
    <mergeCell ref="A186:B186"/>
    <mergeCell ref="A193:B193"/>
    <mergeCell ref="A194:B194"/>
    <mergeCell ref="A191:B191"/>
    <mergeCell ref="A192:B192"/>
    <mergeCell ref="A195:B195"/>
    <mergeCell ref="A196:B196"/>
    <mergeCell ref="A251:A254"/>
    <mergeCell ref="A255:A258"/>
    <mergeCell ref="A271:K271"/>
    <mergeCell ref="C273:D273"/>
    <mergeCell ref="E273:F273"/>
    <mergeCell ref="G273:H273"/>
    <mergeCell ref="I273:J273"/>
    <mergeCell ref="K273:L273"/>
    <mergeCell ref="B265:I265"/>
    <mergeCell ref="B266:L266"/>
    <mergeCell ref="A259:A262"/>
    <mergeCell ref="B264:I264"/>
    <mergeCell ref="B267:I267"/>
    <mergeCell ref="A270:K270"/>
    <mergeCell ref="K274:L274"/>
    <mergeCell ref="C275:D275"/>
    <mergeCell ref="E275:F275"/>
    <mergeCell ref="G275:H275"/>
    <mergeCell ref="I275:J275"/>
    <mergeCell ref="K275:L275"/>
    <mergeCell ref="C274:D274"/>
    <mergeCell ref="E274:F274"/>
    <mergeCell ref="G274:H274"/>
    <mergeCell ref="I274:J274"/>
    <mergeCell ref="K276:L276"/>
    <mergeCell ref="C277:D277"/>
    <mergeCell ref="E277:F277"/>
    <mergeCell ref="G277:H277"/>
    <mergeCell ref="I277:J277"/>
    <mergeCell ref="K277:L277"/>
    <mergeCell ref="C276:D276"/>
    <mergeCell ref="E276:F276"/>
    <mergeCell ref="G276:H276"/>
    <mergeCell ref="I276:J276"/>
    <mergeCell ref="K278:L278"/>
    <mergeCell ref="C279:D279"/>
    <mergeCell ref="E279:F279"/>
    <mergeCell ref="G279:H279"/>
    <mergeCell ref="I279:J279"/>
    <mergeCell ref="K279:L279"/>
    <mergeCell ref="C278:D278"/>
    <mergeCell ref="E278:F278"/>
    <mergeCell ref="G278:H278"/>
    <mergeCell ref="I278:J278"/>
    <mergeCell ref="K280:L280"/>
    <mergeCell ref="C281:D281"/>
    <mergeCell ref="E281:F281"/>
    <mergeCell ref="G281:H281"/>
    <mergeCell ref="I281:J281"/>
    <mergeCell ref="K281:L281"/>
    <mergeCell ref="C280:D280"/>
    <mergeCell ref="E280:F280"/>
    <mergeCell ref="G280:H280"/>
    <mergeCell ref="I280:J280"/>
    <mergeCell ref="K282:L282"/>
    <mergeCell ref="C283:D283"/>
    <mergeCell ref="E283:F283"/>
    <mergeCell ref="G283:H283"/>
    <mergeCell ref="I283:J283"/>
    <mergeCell ref="K283:L283"/>
    <mergeCell ref="C282:D282"/>
    <mergeCell ref="E282:F282"/>
    <mergeCell ref="M287:M289"/>
    <mergeCell ref="A288:K288"/>
    <mergeCell ref="A289:K289"/>
    <mergeCell ref="G282:H282"/>
    <mergeCell ref="I282:J282"/>
    <mergeCell ref="K284:L284"/>
    <mergeCell ref="C285:D285"/>
    <mergeCell ref="E285:F285"/>
    <mergeCell ref="G285:H285"/>
    <mergeCell ref="I285:J285"/>
    <mergeCell ref="G284:H284"/>
    <mergeCell ref="I284:J284"/>
    <mergeCell ref="D290:G290"/>
    <mergeCell ref="H290:I290"/>
    <mergeCell ref="J290:L290"/>
    <mergeCell ref="A304:K304"/>
    <mergeCell ref="A287:K287"/>
    <mergeCell ref="K285:L285"/>
    <mergeCell ref="C284:D284"/>
    <mergeCell ref="E284:F284"/>
    <mergeCell ref="J307:K307"/>
    <mergeCell ref="B306:C306"/>
    <mergeCell ref="D306:E306"/>
    <mergeCell ref="F306:G306"/>
    <mergeCell ref="H306:I306"/>
    <mergeCell ref="J306:K306"/>
    <mergeCell ref="B307:C307"/>
    <mergeCell ref="D307:E307"/>
    <mergeCell ref="F307:G307"/>
    <mergeCell ref="H307:I307"/>
    <mergeCell ref="J308:K308"/>
    <mergeCell ref="B309:C309"/>
    <mergeCell ref="D309:E309"/>
    <mergeCell ref="F309:G309"/>
    <mergeCell ref="H309:I309"/>
    <mergeCell ref="J309:K309"/>
    <mergeCell ref="B308:C308"/>
    <mergeCell ref="D308:E308"/>
    <mergeCell ref="F308:G308"/>
    <mergeCell ref="H308:I308"/>
    <mergeCell ref="J310:K310"/>
    <mergeCell ref="B311:C311"/>
    <mergeCell ref="D311:E311"/>
    <mergeCell ref="F311:G311"/>
    <mergeCell ref="H311:I311"/>
    <mergeCell ref="J311:K311"/>
    <mergeCell ref="B310:C310"/>
    <mergeCell ref="D310:E310"/>
    <mergeCell ref="F310:G310"/>
    <mergeCell ref="H310:I310"/>
    <mergeCell ref="J312:K312"/>
    <mergeCell ref="B313:C313"/>
    <mergeCell ref="D313:E313"/>
    <mergeCell ref="F313:G313"/>
    <mergeCell ref="H313:I313"/>
    <mergeCell ref="J313:K313"/>
    <mergeCell ref="B312:C312"/>
    <mergeCell ref="D312:E312"/>
    <mergeCell ref="F312:G312"/>
    <mergeCell ref="H312:I312"/>
    <mergeCell ref="J314:K314"/>
    <mergeCell ref="B315:C315"/>
    <mergeCell ref="D315:E315"/>
    <mergeCell ref="F315:G315"/>
    <mergeCell ref="H315:I315"/>
    <mergeCell ref="J315:K315"/>
    <mergeCell ref="B314:C314"/>
    <mergeCell ref="D314:E314"/>
    <mergeCell ref="F314:G314"/>
    <mergeCell ref="H314:I314"/>
    <mergeCell ref="J316:K316"/>
    <mergeCell ref="B317:C317"/>
    <mergeCell ref="D317:E317"/>
    <mergeCell ref="F317:G317"/>
    <mergeCell ref="H317:I317"/>
    <mergeCell ref="J317:K317"/>
    <mergeCell ref="B316:C316"/>
    <mergeCell ref="D316:E316"/>
    <mergeCell ref="F316:G316"/>
    <mergeCell ref="H316:I316"/>
    <mergeCell ref="F324:G324"/>
    <mergeCell ref="H324:J324"/>
    <mergeCell ref="A325:C325"/>
    <mergeCell ref="A326:C326"/>
    <mergeCell ref="A327:C327"/>
    <mergeCell ref="A328:C328"/>
    <mergeCell ref="B324:E324"/>
    <mergeCell ref="J318:K318"/>
    <mergeCell ref="A320:K320"/>
    <mergeCell ref="A321:K321"/>
    <mergeCell ref="A322:K322"/>
    <mergeCell ref="B318:C318"/>
    <mergeCell ref="D318:E318"/>
    <mergeCell ref="F318:G318"/>
    <mergeCell ref="H318:I318"/>
  </mergeCells>
  <phoneticPr fontId="14" type="noConversion"/>
  <printOptions horizontalCentered="1"/>
  <pageMargins left="0.39370078740157483" right="0.39370078740157483" top="0.2" bottom="0.33" header="0.45" footer="0.3"/>
  <pageSetup paperSize="9" scale="85" orientation="landscape"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6"/>
  <dimension ref="A1:O328"/>
  <sheetViews>
    <sheetView workbookViewId="0">
      <selection sqref="A1:H1"/>
    </sheetView>
  </sheetViews>
  <sheetFormatPr baseColWidth="10" defaultColWidth="11.453125" defaultRowHeight="13.45" x14ac:dyDescent="0.25"/>
  <cols>
    <col min="1" max="1" width="17" style="14" customWidth="1"/>
    <col min="2" max="2" width="43.1796875" style="14" customWidth="1"/>
    <col min="3" max="14" width="8.7265625" style="14" customWidth="1"/>
    <col min="15" max="16384" width="11.453125" style="14"/>
  </cols>
  <sheetData>
    <row r="1" spans="1:11" ht="16.55" customHeight="1" x14ac:dyDescent="0.25">
      <c r="A1" s="15" t="s">
        <v>1409</v>
      </c>
      <c r="B1" s="15" t="str">
        <f>'D04'!B1</f>
        <v xml:space="preserve"> ………………… </v>
      </c>
    </row>
    <row r="2" spans="1:11" ht="16.55" customHeight="1" x14ac:dyDescent="0.25">
      <c r="A2" s="15" t="s">
        <v>1408</v>
      </c>
      <c r="B2" s="155">
        <f>'D04'!B2</f>
        <v>0</v>
      </c>
    </row>
    <row r="3" spans="1:11" ht="16.55" customHeight="1" x14ac:dyDescent="0.25">
      <c r="A3" s="15" t="s">
        <v>1508</v>
      </c>
      <c r="B3" s="155" t="s">
        <v>1514</v>
      </c>
    </row>
    <row r="4" spans="1:11" ht="51.75" customHeight="1" x14ac:dyDescent="0.25">
      <c r="A4" s="1305" t="s">
        <v>1590</v>
      </c>
      <c r="B4" s="1305"/>
      <c r="C4" s="1305"/>
      <c r="D4" s="1305"/>
      <c r="E4" s="1305"/>
      <c r="F4" s="1305"/>
      <c r="G4" s="1305"/>
      <c r="H4" s="1305"/>
      <c r="I4" s="1305"/>
    </row>
    <row r="5" spans="1:11" ht="10.5" customHeight="1" x14ac:dyDescent="0.25"/>
    <row r="6" spans="1:11" ht="29.95" customHeight="1" x14ac:dyDescent="0.25">
      <c r="A6" s="1194" t="s">
        <v>320</v>
      </c>
      <c r="B6" s="1194"/>
      <c r="C6" s="1194"/>
      <c r="D6" s="1194"/>
      <c r="E6" s="1194"/>
      <c r="F6" s="1194"/>
      <c r="G6" s="1194"/>
      <c r="H6" s="1194"/>
      <c r="I6" s="1194"/>
      <c r="J6" s="49"/>
      <c r="K6" s="49"/>
    </row>
    <row r="7" spans="1:11" ht="16.55" customHeight="1" x14ac:dyDescent="0.25">
      <c r="A7" s="14" t="s">
        <v>698</v>
      </c>
      <c r="H7" s="14" t="s">
        <v>1628</v>
      </c>
    </row>
    <row r="8" spans="1:11" ht="16.55" customHeight="1" x14ac:dyDescent="0.25">
      <c r="A8" s="1296" t="s">
        <v>725</v>
      </c>
      <c r="B8" s="1297"/>
      <c r="C8" s="103" t="s">
        <v>894</v>
      </c>
      <c r="D8" s="47">
        <f>E8-1</f>
        <v>-4</v>
      </c>
      <c r="E8" s="47">
        <f>F8-1</f>
        <v>-3</v>
      </c>
      <c r="F8" s="47">
        <f>G8-1</f>
        <v>-2</v>
      </c>
      <c r="G8" s="47">
        <f>H8-1</f>
        <v>-1</v>
      </c>
      <c r="H8" s="47">
        <f>B2</f>
        <v>0</v>
      </c>
      <c r="I8" s="103" t="s">
        <v>856</v>
      </c>
    </row>
    <row r="9" spans="1:11" ht="16.55" customHeight="1" x14ac:dyDescent="0.25">
      <c r="A9" s="1298" t="s">
        <v>726</v>
      </c>
      <c r="B9" s="1299"/>
      <c r="C9" s="51" t="s">
        <v>642</v>
      </c>
      <c r="D9" s="282"/>
      <c r="E9" s="700">
        <f>D14</f>
        <v>0</v>
      </c>
      <c r="F9" s="700">
        <f>E14</f>
        <v>0</v>
      </c>
      <c r="G9" s="700">
        <f>F14</f>
        <v>0</v>
      </c>
      <c r="H9" s="700">
        <f>G14</f>
        <v>0</v>
      </c>
      <c r="I9" s="259" t="s">
        <v>642</v>
      </c>
    </row>
    <row r="10" spans="1:11" ht="16.55" customHeight="1" x14ac:dyDescent="0.25">
      <c r="A10" s="1300" t="s">
        <v>727</v>
      </c>
      <c r="B10" s="1301"/>
      <c r="C10" s="52" t="s">
        <v>642</v>
      </c>
      <c r="D10" s="291"/>
      <c r="E10" s="291"/>
      <c r="F10" s="291"/>
      <c r="G10" s="291"/>
      <c r="H10" s="257" t="s">
        <v>642</v>
      </c>
      <c r="I10" s="257" t="s">
        <v>642</v>
      </c>
    </row>
    <row r="11" spans="1:11" ht="16.55" customHeight="1" x14ac:dyDescent="0.25">
      <c r="A11" s="1300" t="s">
        <v>728</v>
      </c>
      <c r="B11" s="1301"/>
      <c r="C11" s="52"/>
      <c r="D11" s="291"/>
      <c r="E11" s="291"/>
      <c r="F11" s="291"/>
      <c r="G11" s="291"/>
      <c r="H11" s="257"/>
      <c r="I11" s="264">
        <f>SUM(C11:H11)</f>
        <v>0</v>
      </c>
    </row>
    <row r="12" spans="1:11" ht="16.55" customHeight="1" x14ac:dyDescent="0.25">
      <c r="A12" s="1300" t="s">
        <v>688</v>
      </c>
      <c r="B12" s="1301"/>
      <c r="C12" s="52"/>
      <c r="D12" s="291"/>
      <c r="E12" s="291"/>
      <c r="F12" s="291"/>
      <c r="G12" s="291"/>
      <c r="H12" s="257"/>
      <c r="I12" s="264">
        <f>SUM(C12:H12)</f>
        <v>0</v>
      </c>
    </row>
    <row r="13" spans="1:11" ht="16.55" customHeight="1" x14ac:dyDescent="0.25">
      <c r="A13" s="1300" t="s">
        <v>689</v>
      </c>
      <c r="B13" s="1301"/>
      <c r="C13" s="52"/>
      <c r="D13" s="291"/>
      <c r="E13" s="291"/>
      <c r="F13" s="291"/>
      <c r="G13" s="291"/>
      <c r="H13" s="257"/>
      <c r="I13" s="264">
        <f>SUM(C13:H13)</f>
        <v>0</v>
      </c>
    </row>
    <row r="14" spans="1:11" ht="16.55" customHeight="1" x14ac:dyDescent="0.25">
      <c r="A14" s="1302" t="s">
        <v>729</v>
      </c>
      <c r="B14" s="1303"/>
      <c r="C14" s="18" t="s">
        <v>642</v>
      </c>
      <c r="D14" s="287"/>
      <c r="E14" s="287"/>
      <c r="F14" s="287"/>
      <c r="G14" s="287"/>
      <c r="H14" s="260"/>
      <c r="I14" s="260" t="s">
        <v>642</v>
      </c>
    </row>
    <row r="15" spans="1:11" ht="16.55" customHeight="1" x14ac:dyDescent="0.25">
      <c r="A15" s="1296" t="s">
        <v>730</v>
      </c>
      <c r="B15" s="1297"/>
      <c r="C15" s="24" t="s">
        <v>642</v>
      </c>
      <c r="D15" s="245">
        <f>D9+D10+D11+D12-D13-D14</f>
        <v>0</v>
      </c>
      <c r="E15" s="245">
        <f>E9+E10+E11+E12-E13-E14</f>
        <v>0</v>
      </c>
      <c r="F15" s="245">
        <f>F9+F10+F11+F12-F13-F14</f>
        <v>0</v>
      </c>
      <c r="G15" s="245">
        <f>G9+G10+G11+G12-G13-G14</f>
        <v>0</v>
      </c>
      <c r="H15" s="245">
        <f>H9+H11+H12-H13-H14</f>
        <v>0</v>
      </c>
      <c r="I15" s="254" t="s">
        <v>642</v>
      </c>
    </row>
    <row r="16" spans="1:11" ht="8.1999999999999993" customHeight="1" x14ac:dyDescent="0.25"/>
    <row r="17" spans="1:14" ht="14.1" customHeight="1" x14ac:dyDescent="0.25">
      <c r="A17" s="67" t="s">
        <v>319</v>
      </c>
      <c r="B17" s="67"/>
    </row>
    <row r="18" spans="1:14" ht="8.1999999999999993" customHeight="1" x14ac:dyDescent="0.25">
      <c r="A18" s="49"/>
      <c r="B18" s="49"/>
    </row>
    <row r="19" spans="1:14" ht="29.95" customHeight="1" x14ac:dyDescent="0.25">
      <c r="A19" s="1194" t="s">
        <v>321</v>
      </c>
      <c r="B19" s="1194"/>
      <c r="C19" s="1194"/>
      <c r="D19" s="1194"/>
      <c r="E19" s="1194"/>
      <c r="F19" s="1194"/>
      <c r="G19" s="1194"/>
      <c r="H19" s="1194"/>
      <c r="I19" s="1194"/>
      <c r="J19" s="1194"/>
      <c r="K19" s="1194"/>
      <c r="L19" s="1194"/>
      <c r="M19" s="1194"/>
      <c r="N19" s="1194"/>
    </row>
    <row r="20" spans="1:14" ht="9" customHeight="1" x14ac:dyDescent="0.25">
      <c r="A20" s="13"/>
      <c r="B20" s="13"/>
    </row>
    <row r="21" spans="1:14" ht="16.55" customHeight="1" x14ac:dyDescent="0.25">
      <c r="A21" s="1304" t="s">
        <v>673</v>
      </c>
      <c r="B21" s="1304"/>
      <c r="C21" s="1304"/>
      <c r="D21" s="1304"/>
      <c r="E21" s="1304"/>
      <c r="F21" s="1304"/>
      <c r="G21" s="1304"/>
      <c r="H21" s="1304"/>
      <c r="I21" s="1304"/>
      <c r="J21" s="1304"/>
      <c r="K21" s="1304"/>
      <c r="L21" s="1304"/>
      <c r="M21" s="1304"/>
      <c r="N21" s="1304"/>
    </row>
    <row r="22" spans="1:14" ht="16.55" customHeight="1" x14ac:dyDescent="0.25">
      <c r="A22" s="1296" t="s">
        <v>908</v>
      </c>
      <c r="B22" s="1297"/>
      <c r="C22" s="107" t="s">
        <v>894</v>
      </c>
      <c r="D22" s="12">
        <f t="shared" ref="D22:K22" si="0">E22-1</f>
        <v>-9</v>
      </c>
      <c r="E22" s="12">
        <f t="shared" si="0"/>
        <v>-8</v>
      </c>
      <c r="F22" s="12">
        <f t="shared" si="0"/>
        <v>-7</v>
      </c>
      <c r="G22" s="12">
        <f t="shared" si="0"/>
        <v>-6</v>
      </c>
      <c r="H22" s="12">
        <f t="shared" si="0"/>
        <v>-5</v>
      </c>
      <c r="I22" s="12">
        <f t="shared" si="0"/>
        <v>-4</v>
      </c>
      <c r="J22" s="12">
        <f t="shared" si="0"/>
        <v>-3</v>
      </c>
      <c r="K22" s="12">
        <f t="shared" si="0"/>
        <v>-2</v>
      </c>
      <c r="L22" s="12">
        <f>M22-1</f>
        <v>-1</v>
      </c>
      <c r="M22" s="12">
        <f>B2</f>
        <v>0</v>
      </c>
      <c r="N22" s="107" t="s">
        <v>693</v>
      </c>
    </row>
    <row r="23" spans="1:14" ht="16.55" customHeight="1" x14ac:dyDescent="0.25">
      <c r="A23" s="1298" t="s">
        <v>617</v>
      </c>
      <c r="B23" s="1299"/>
      <c r="C23" s="701">
        <f>C24</f>
        <v>0</v>
      </c>
      <c r="D23" s="290"/>
      <c r="E23" s="290"/>
      <c r="F23" s="290"/>
      <c r="G23" s="290"/>
      <c r="H23" s="290"/>
      <c r="I23" s="257"/>
      <c r="J23" s="291"/>
      <c r="K23" s="291"/>
      <c r="L23" s="291"/>
      <c r="M23" s="291" t="s">
        <v>618</v>
      </c>
      <c r="N23" s="291" t="s">
        <v>618</v>
      </c>
    </row>
    <row r="24" spans="1:14" ht="16.55" customHeight="1" x14ac:dyDescent="0.25">
      <c r="A24" s="1300" t="s">
        <v>619</v>
      </c>
      <c r="B24" s="1301"/>
      <c r="C24" s="290"/>
      <c r="D24" s="290"/>
      <c r="E24" s="290"/>
      <c r="F24" s="290"/>
      <c r="G24" s="290"/>
      <c r="H24" s="290"/>
      <c r="I24" s="257"/>
      <c r="J24" s="291"/>
      <c r="K24" s="291"/>
      <c r="L24" s="291"/>
      <c r="M24" s="291" t="s">
        <v>618</v>
      </c>
      <c r="N24" s="466">
        <f>SUM(C24:L24)</f>
        <v>0</v>
      </c>
    </row>
    <row r="25" spans="1:14" ht="16.55" customHeight="1" x14ac:dyDescent="0.25">
      <c r="A25" s="1300" t="s">
        <v>620</v>
      </c>
      <c r="B25" s="1301"/>
      <c r="C25" s="290"/>
      <c r="D25" s="290"/>
      <c r="E25" s="290"/>
      <c r="F25" s="290"/>
      <c r="G25" s="290"/>
      <c r="H25" s="290"/>
      <c r="I25" s="257"/>
      <c r="J25" s="291"/>
      <c r="K25" s="291"/>
      <c r="L25" s="291"/>
      <c r="M25" s="291"/>
      <c r="N25" s="466">
        <f>SUM(C25:M25)</f>
        <v>0</v>
      </c>
    </row>
    <row r="26" spans="1:14" ht="16.55" customHeight="1" x14ac:dyDescent="0.25">
      <c r="A26" s="1302" t="s">
        <v>694</v>
      </c>
      <c r="B26" s="1303"/>
      <c r="C26" s="699">
        <f>C37-C38+C24-C25+C30+C31-C32+C33-C34-C35+C36</f>
        <v>0</v>
      </c>
      <c r="D26" s="699">
        <f>D37-D38+D24-D25+D30+D31-D32+D33-D34-D35+D36</f>
        <v>0</v>
      </c>
      <c r="E26" s="699">
        <f t="shared" ref="E26:L26" si="1">E37-E38+E24-E25+E30+E31-E32+E33-E34-E35+E36</f>
        <v>0</v>
      </c>
      <c r="F26" s="699">
        <f t="shared" si="1"/>
        <v>0</v>
      </c>
      <c r="G26" s="699">
        <f t="shared" si="1"/>
        <v>0</v>
      </c>
      <c r="H26" s="699">
        <f t="shared" si="1"/>
        <v>0</v>
      </c>
      <c r="I26" s="699" t="e">
        <f t="shared" si="1"/>
        <v>#DIV/0!</v>
      </c>
      <c r="J26" s="699" t="e">
        <f t="shared" si="1"/>
        <v>#DIV/0!</v>
      </c>
      <c r="K26" s="699" t="e">
        <f t="shared" si="1"/>
        <v>#DIV/0!</v>
      </c>
      <c r="L26" s="699" t="e">
        <f t="shared" si="1"/>
        <v>#DIV/0!</v>
      </c>
      <c r="M26" s="699" t="e">
        <f>-M25+M30+M36</f>
        <v>#DIV/0!</v>
      </c>
      <c r="N26" s="466" t="e">
        <f>SUM(C26:M26)</f>
        <v>#DIV/0!</v>
      </c>
    </row>
    <row r="27" spans="1:14" ht="16.55" customHeight="1" x14ac:dyDescent="0.25">
      <c r="A27" s="1296" t="s">
        <v>622</v>
      </c>
      <c r="B27" s="1297"/>
      <c r="C27" s="292" t="s">
        <v>618</v>
      </c>
      <c r="D27" s="265">
        <f>D23-D24+D25+D26</f>
        <v>0</v>
      </c>
      <c r="E27" s="265">
        <f t="shared" ref="E27:L27" si="2">E23-E24+E25+E26</f>
        <v>0</v>
      </c>
      <c r="F27" s="265">
        <f t="shared" si="2"/>
        <v>0</v>
      </c>
      <c r="G27" s="265">
        <f t="shared" si="2"/>
        <v>0</v>
      </c>
      <c r="H27" s="265">
        <f t="shared" si="2"/>
        <v>0</v>
      </c>
      <c r="I27" s="265" t="e">
        <f t="shared" si="2"/>
        <v>#DIV/0!</v>
      </c>
      <c r="J27" s="265" t="e">
        <f t="shared" si="2"/>
        <v>#DIV/0!</v>
      </c>
      <c r="K27" s="265" t="e">
        <f t="shared" si="2"/>
        <v>#DIV/0!</v>
      </c>
      <c r="L27" s="265" t="e">
        <f t="shared" si="2"/>
        <v>#DIV/0!</v>
      </c>
      <c r="M27" s="265" t="e">
        <f>M25+M26</f>
        <v>#DIV/0!</v>
      </c>
      <c r="N27" s="254" t="s">
        <v>618</v>
      </c>
    </row>
    <row r="28" spans="1:14" ht="16.55" customHeight="1" x14ac:dyDescent="0.25">
      <c r="A28" s="1298" t="s">
        <v>623</v>
      </c>
      <c r="B28" s="1299"/>
      <c r="C28" s="290"/>
      <c r="D28" s="290"/>
      <c r="E28" s="290"/>
      <c r="F28" s="290"/>
      <c r="G28" s="290"/>
      <c r="H28" s="290"/>
      <c r="I28" s="257"/>
      <c r="J28" s="291"/>
      <c r="K28" s="291"/>
      <c r="L28" s="291"/>
      <c r="M28" s="291"/>
      <c r="N28" s="291"/>
    </row>
    <row r="29" spans="1:14" ht="16.55" customHeight="1" x14ac:dyDescent="0.25">
      <c r="A29" s="1300" t="s">
        <v>624</v>
      </c>
      <c r="B29" s="1301"/>
      <c r="C29" s="290" t="s">
        <v>618</v>
      </c>
      <c r="D29" s="290"/>
      <c r="E29" s="290"/>
      <c r="F29" s="290"/>
      <c r="G29" s="290"/>
      <c r="H29" s="290"/>
      <c r="I29" s="257"/>
      <c r="J29" s="291"/>
      <c r="K29" s="291"/>
      <c r="L29" s="291"/>
      <c r="M29" s="291" t="s">
        <v>618</v>
      </c>
      <c r="N29" s="291" t="s">
        <v>618</v>
      </c>
    </row>
    <row r="30" spans="1:14" ht="16.55" customHeight="1" x14ac:dyDescent="0.25">
      <c r="A30" s="1300" t="s">
        <v>625</v>
      </c>
      <c r="B30" s="1301"/>
      <c r="C30" s="290"/>
      <c r="D30" s="290"/>
      <c r="E30" s="290"/>
      <c r="F30" s="290"/>
      <c r="G30" s="290"/>
      <c r="H30" s="290"/>
      <c r="I30" s="257"/>
      <c r="J30" s="291"/>
      <c r="K30" s="291"/>
      <c r="L30" s="291"/>
      <c r="M30" s="291"/>
      <c r="N30" s="264">
        <f>SUM(C30:M30)</f>
        <v>0</v>
      </c>
    </row>
    <row r="31" spans="1:14" ht="16.55" customHeight="1" x14ac:dyDescent="0.25">
      <c r="A31" s="1300" t="s">
        <v>731</v>
      </c>
      <c r="B31" s="1301"/>
      <c r="C31" s="290"/>
      <c r="D31" s="290"/>
      <c r="E31" s="290"/>
      <c r="F31" s="290"/>
      <c r="G31" s="290"/>
      <c r="H31" s="290"/>
      <c r="I31" s="257"/>
      <c r="J31" s="291"/>
      <c r="K31" s="291"/>
      <c r="L31" s="291"/>
      <c r="M31" s="291" t="s">
        <v>618</v>
      </c>
      <c r="N31" s="264">
        <f>SUM(C31:L31)</f>
        <v>0</v>
      </c>
    </row>
    <row r="32" spans="1:14" ht="16.55" customHeight="1" x14ac:dyDescent="0.25">
      <c r="A32" s="1300" t="s">
        <v>732</v>
      </c>
      <c r="B32" s="1301"/>
      <c r="C32" s="290"/>
      <c r="D32" s="290"/>
      <c r="E32" s="290"/>
      <c r="F32" s="290"/>
      <c r="G32" s="290"/>
      <c r="H32" s="290"/>
      <c r="I32" s="257"/>
      <c r="J32" s="291"/>
      <c r="K32" s="291"/>
      <c r="L32" s="291"/>
      <c r="M32" s="291" t="s">
        <v>618</v>
      </c>
      <c r="N32" s="264">
        <f>SUM(C32:L32)</f>
        <v>0</v>
      </c>
    </row>
    <row r="33" spans="1:14" ht="16.55" customHeight="1" x14ac:dyDescent="0.25">
      <c r="A33" s="1300" t="s">
        <v>733</v>
      </c>
      <c r="B33" s="1301"/>
      <c r="C33" s="290"/>
      <c r="D33" s="290"/>
      <c r="E33" s="290"/>
      <c r="F33" s="290"/>
      <c r="G33" s="290"/>
      <c r="H33" s="290"/>
      <c r="I33" s="257"/>
      <c r="J33" s="291"/>
      <c r="K33" s="291"/>
      <c r="L33" s="291"/>
      <c r="M33" s="291" t="s">
        <v>618</v>
      </c>
      <c r="N33" s="264">
        <f>SUM(C33:L33)</f>
        <v>0</v>
      </c>
    </row>
    <row r="34" spans="1:14" ht="16.55" customHeight="1" x14ac:dyDescent="0.25">
      <c r="A34" s="1300" t="s">
        <v>734</v>
      </c>
      <c r="B34" s="1301"/>
      <c r="C34" s="290"/>
      <c r="D34" s="290"/>
      <c r="E34" s="290"/>
      <c r="F34" s="290"/>
      <c r="G34" s="290"/>
      <c r="H34" s="290"/>
      <c r="I34" s="257"/>
      <c r="J34" s="291"/>
      <c r="K34" s="291"/>
      <c r="L34" s="291"/>
      <c r="M34" s="291" t="s">
        <v>618</v>
      </c>
      <c r="N34" s="264">
        <f>SUM(C34:L34)</f>
        <v>0</v>
      </c>
    </row>
    <row r="35" spans="1:14" ht="16.55" customHeight="1" x14ac:dyDescent="0.25">
      <c r="A35" s="1300" t="s">
        <v>628</v>
      </c>
      <c r="B35" s="1301"/>
      <c r="C35" s="290"/>
      <c r="D35" s="290"/>
      <c r="E35" s="290"/>
      <c r="F35" s="290"/>
      <c r="G35" s="290"/>
      <c r="H35" s="290"/>
      <c r="I35" s="257"/>
      <c r="J35" s="291"/>
      <c r="K35" s="291"/>
      <c r="L35" s="291"/>
      <c r="M35" s="291" t="s">
        <v>618</v>
      </c>
      <c r="N35" s="264">
        <f>SUM(C35:L35)</f>
        <v>0</v>
      </c>
    </row>
    <row r="36" spans="1:14" ht="16.55" customHeight="1" x14ac:dyDescent="0.25">
      <c r="A36" s="1302" t="s">
        <v>629</v>
      </c>
      <c r="B36" s="1303"/>
      <c r="C36" s="292"/>
      <c r="D36" s="292"/>
      <c r="E36" s="292"/>
      <c r="F36" s="292"/>
      <c r="G36" s="292"/>
      <c r="H36" s="292"/>
      <c r="I36" s="704" t="e">
        <f>E100</f>
        <v>#DIV/0!</v>
      </c>
      <c r="J36" s="705" t="e">
        <f>E99</f>
        <v>#DIV/0!</v>
      </c>
      <c r="K36" s="705" t="e">
        <f>E98</f>
        <v>#DIV/0!</v>
      </c>
      <c r="L36" s="705" t="e">
        <f>E97</f>
        <v>#DIV/0!</v>
      </c>
      <c r="M36" s="705" t="e">
        <f>E96</f>
        <v>#DIV/0!</v>
      </c>
      <c r="N36" s="265" t="e">
        <f>SUM(C36:M36)</f>
        <v>#DIV/0!</v>
      </c>
    </row>
    <row r="37" spans="1:14" s="698" customFormat="1" ht="18.95" hidden="1" customHeight="1" x14ac:dyDescent="0.25">
      <c r="A37" s="1319" t="s">
        <v>200</v>
      </c>
      <c r="B37" s="1319"/>
      <c r="C37" s="697"/>
      <c r="D37" s="697"/>
      <c r="E37" s="697"/>
      <c r="F37" s="697"/>
      <c r="G37" s="697"/>
      <c r="H37" s="697"/>
      <c r="I37" s="697"/>
      <c r="J37" s="697"/>
      <c r="K37" s="697"/>
      <c r="L37" s="697"/>
      <c r="M37" s="654" t="s">
        <v>618</v>
      </c>
      <c r="N37" s="697"/>
    </row>
    <row r="38" spans="1:14" s="698" customFormat="1" ht="24.75" hidden="1" customHeight="1" x14ac:dyDescent="0.25">
      <c r="A38" s="1263" t="s">
        <v>201</v>
      </c>
      <c r="B38" s="1263"/>
      <c r="C38" s="697"/>
      <c r="D38" s="697"/>
      <c r="E38" s="697"/>
      <c r="F38" s="697"/>
      <c r="G38" s="697"/>
      <c r="H38" s="697"/>
      <c r="I38" s="697"/>
      <c r="J38" s="697"/>
      <c r="K38" s="697"/>
      <c r="L38" s="697"/>
      <c r="M38" s="258" t="s">
        <v>618</v>
      </c>
      <c r="N38" s="697"/>
    </row>
    <row r="39" spans="1:14" ht="10.5" customHeight="1" x14ac:dyDescent="0.25">
      <c r="A39" s="84"/>
      <c r="B39" s="84"/>
      <c r="C39" s="84"/>
      <c r="D39" s="84"/>
      <c r="E39" s="84"/>
      <c r="F39" s="84"/>
      <c r="G39" s="84"/>
      <c r="H39" s="84"/>
      <c r="I39" s="84"/>
      <c r="J39" s="84"/>
      <c r="K39" s="84"/>
      <c r="L39" s="84"/>
      <c r="M39" s="84"/>
      <c r="N39" s="84"/>
    </row>
    <row r="40" spans="1:14" ht="14.1" customHeight="1" x14ac:dyDescent="0.25">
      <c r="A40" s="1192" t="s">
        <v>695</v>
      </c>
      <c r="B40" s="1192"/>
      <c r="C40" s="1192"/>
      <c r="D40" s="1192"/>
      <c r="E40" s="1192"/>
      <c r="F40" s="1192"/>
      <c r="G40" s="1192"/>
      <c r="H40" s="1192"/>
      <c r="I40" s="1192"/>
    </row>
    <row r="41" spans="1:14" ht="14.1" customHeight="1" x14ac:dyDescent="0.25">
      <c r="A41" s="1192" t="s">
        <v>735</v>
      </c>
      <c r="B41" s="1192"/>
      <c r="C41" s="1192"/>
      <c r="D41" s="1192"/>
      <c r="E41" s="1192"/>
      <c r="F41" s="1192"/>
      <c r="G41" s="1192"/>
      <c r="H41" s="1192"/>
      <c r="I41" s="1192"/>
    </row>
    <row r="42" spans="1:14" ht="14.1" customHeight="1" x14ac:dyDescent="0.25">
      <c r="A42" s="1192" t="s">
        <v>631</v>
      </c>
      <c r="B42" s="1192"/>
      <c r="C42" s="1192"/>
      <c r="D42" s="1192"/>
      <c r="E42" s="1192"/>
      <c r="F42" s="1192"/>
      <c r="G42" s="1192"/>
      <c r="H42" s="1192"/>
      <c r="I42" s="1192"/>
    </row>
    <row r="43" spans="1:14" ht="16.55" customHeight="1" x14ac:dyDescent="0.25">
      <c r="A43" s="144"/>
    </row>
    <row r="44" spans="1:14" ht="16.55" customHeight="1" x14ac:dyDescent="0.25"/>
    <row r="45" spans="1:14" ht="16.55" customHeight="1" x14ac:dyDescent="0.25">
      <c r="A45" s="1304" t="s">
        <v>672</v>
      </c>
      <c r="B45" s="1304"/>
      <c r="C45" s="1304"/>
      <c r="D45" s="1304"/>
      <c r="E45" s="1304"/>
      <c r="F45" s="1304"/>
      <c r="G45" s="1304"/>
      <c r="H45" s="1304"/>
      <c r="I45" s="1304"/>
      <c r="J45" s="1304"/>
      <c r="K45" s="1304"/>
      <c r="L45" s="1304"/>
      <c r="M45" s="1304"/>
      <c r="N45" s="1304"/>
    </row>
    <row r="46" spans="1:14" ht="16.55" customHeight="1" x14ac:dyDescent="0.25">
      <c r="A46" s="1296" t="s">
        <v>908</v>
      </c>
      <c r="B46" s="1297"/>
      <c r="C46" s="107" t="s">
        <v>894</v>
      </c>
      <c r="D46" s="12">
        <f t="shared" ref="D46:K46" si="3">E46-1</f>
        <v>-9</v>
      </c>
      <c r="E46" s="12">
        <f t="shared" si="3"/>
        <v>-8</v>
      </c>
      <c r="F46" s="12">
        <f t="shared" si="3"/>
        <v>-7</v>
      </c>
      <c r="G46" s="12">
        <f t="shared" si="3"/>
        <v>-6</v>
      </c>
      <c r="H46" s="12">
        <f t="shared" si="3"/>
        <v>-5</v>
      </c>
      <c r="I46" s="12">
        <f t="shared" si="3"/>
        <v>-4</v>
      </c>
      <c r="J46" s="12">
        <f t="shared" si="3"/>
        <v>-3</v>
      </c>
      <c r="K46" s="12">
        <f t="shared" si="3"/>
        <v>-2</v>
      </c>
      <c r="L46" s="12">
        <f>M46-1</f>
        <v>-1</v>
      </c>
      <c r="M46" s="12">
        <f>B2</f>
        <v>0</v>
      </c>
      <c r="N46" s="107" t="s">
        <v>693</v>
      </c>
    </row>
    <row r="47" spans="1:14" ht="18.95" customHeight="1" x14ac:dyDescent="0.25">
      <c r="A47" s="1298" t="s">
        <v>617</v>
      </c>
      <c r="B47" s="1299"/>
      <c r="C47" s="701">
        <f>C48</f>
        <v>0</v>
      </c>
      <c r="D47" s="290"/>
      <c r="E47" s="290"/>
      <c r="F47" s="290"/>
      <c r="G47" s="290"/>
      <c r="H47" s="290"/>
      <c r="I47" s="257"/>
      <c r="J47" s="291"/>
      <c r="K47" s="291"/>
      <c r="L47" s="291"/>
      <c r="M47" s="291" t="s">
        <v>618</v>
      </c>
      <c r="N47" s="291" t="s">
        <v>618</v>
      </c>
    </row>
    <row r="48" spans="1:14" ht="18.95" customHeight="1" x14ac:dyDescent="0.25">
      <c r="A48" s="1300" t="s">
        <v>619</v>
      </c>
      <c r="B48" s="1301"/>
      <c r="C48" s="290"/>
      <c r="D48" s="290"/>
      <c r="E48" s="290"/>
      <c r="F48" s="290"/>
      <c r="G48" s="290"/>
      <c r="H48" s="290"/>
      <c r="I48" s="257"/>
      <c r="J48" s="291"/>
      <c r="K48" s="291"/>
      <c r="L48" s="291"/>
      <c r="M48" s="291" t="s">
        <v>618</v>
      </c>
      <c r="N48" s="466">
        <f>SUM(C48:L48)</f>
        <v>0</v>
      </c>
    </row>
    <row r="49" spans="1:14" ht="18.95" customHeight="1" x14ac:dyDescent="0.25">
      <c r="A49" s="1300" t="s">
        <v>620</v>
      </c>
      <c r="B49" s="1301"/>
      <c r="C49" s="290"/>
      <c r="D49" s="290"/>
      <c r="E49" s="290"/>
      <c r="F49" s="290"/>
      <c r="G49" s="290"/>
      <c r="H49" s="290"/>
      <c r="I49" s="257"/>
      <c r="J49" s="291"/>
      <c r="K49" s="291"/>
      <c r="L49" s="291"/>
      <c r="M49" s="291"/>
      <c r="N49" s="466">
        <f>SUM(C49:M49)</f>
        <v>0</v>
      </c>
    </row>
    <row r="50" spans="1:14" ht="18.95" customHeight="1" x14ac:dyDescent="0.25">
      <c r="A50" s="1302" t="s">
        <v>694</v>
      </c>
      <c r="B50" s="1303"/>
      <c r="C50" s="699">
        <f t="shared" ref="C50:L50" si="4">C61-C62+C48-C49+C54+C55-C56+C57-C58-C59+C60</f>
        <v>0</v>
      </c>
      <c r="D50" s="699">
        <f t="shared" si="4"/>
        <v>0</v>
      </c>
      <c r="E50" s="699">
        <f t="shared" si="4"/>
        <v>0</v>
      </c>
      <c r="F50" s="699">
        <f t="shared" si="4"/>
        <v>0</v>
      </c>
      <c r="G50" s="699">
        <f t="shared" si="4"/>
        <v>0</v>
      </c>
      <c r="H50" s="699">
        <f t="shared" si="4"/>
        <v>0</v>
      </c>
      <c r="I50" s="699" t="e">
        <f t="shared" si="4"/>
        <v>#DIV/0!</v>
      </c>
      <c r="J50" s="699" t="e">
        <f t="shared" si="4"/>
        <v>#DIV/0!</v>
      </c>
      <c r="K50" s="699" t="e">
        <f t="shared" si="4"/>
        <v>#DIV/0!</v>
      </c>
      <c r="L50" s="699" t="e">
        <f t="shared" si="4"/>
        <v>#DIV/0!</v>
      </c>
      <c r="M50" s="699" t="e">
        <f>-M49+M54+M60</f>
        <v>#DIV/0!</v>
      </c>
      <c r="N50" s="466" t="e">
        <f>SUM(C50:M50)</f>
        <v>#DIV/0!</v>
      </c>
    </row>
    <row r="51" spans="1:14" ht="18.95" customHeight="1" x14ac:dyDescent="0.25">
      <c r="A51" s="1296" t="s">
        <v>622</v>
      </c>
      <c r="B51" s="1297"/>
      <c r="C51" s="292" t="s">
        <v>618</v>
      </c>
      <c r="D51" s="265">
        <f t="shared" ref="D51:L51" si="5">D47-D48+D49+D50</f>
        <v>0</v>
      </c>
      <c r="E51" s="265">
        <f t="shared" si="5"/>
        <v>0</v>
      </c>
      <c r="F51" s="265">
        <f t="shared" si="5"/>
        <v>0</v>
      </c>
      <c r="G51" s="265">
        <f t="shared" si="5"/>
        <v>0</v>
      </c>
      <c r="H51" s="265">
        <f t="shared" si="5"/>
        <v>0</v>
      </c>
      <c r="I51" s="265" t="e">
        <f t="shared" si="5"/>
        <v>#DIV/0!</v>
      </c>
      <c r="J51" s="265" t="e">
        <f t="shared" si="5"/>
        <v>#DIV/0!</v>
      </c>
      <c r="K51" s="265" t="e">
        <f t="shared" si="5"/>
        <v>#DIV/0!</v>
      </c>
      <c r="L51" s="265" t="e">
        <f t="shared" si="5"/>
        <v>#DIV/0!</v>
      </c>
      <c r="M51" s="265" t="e">
        <f>M49+M50</f>
        <v>#DIV/0!</v>
      </c>
      <c r="N51" s="254" t="s">
        <v>618</v>
      </c>
    </row>
    <row r="52" spans="1:14" ht="18.95" customHeight="1" x14ac:dyDescent="0.25">
      <c r="A52" s="1298" t="s">
        <v>623</v>
      </c>
      <c r="B52" s="1299"/>
      <c r="C52" s="290"/>
      <c r="D52" s="290"/>
      <c r="E52" s="290"/>
      <c r="F52" s="290"/>
      <c r="G52" s="290"/>
      <c r="H52" s="290"/>
      <c r="I52" s="257"/>
      <c r="J52" s="291"/>
      <c r="K52" s="291"/>
      <c r="L52" s="291"/>
      <c r="M52" s="291"/>
      <c r="N52" s="291"/>
    </row>
    <row r="53" spans="1:14" ht="18.95" customHeight="1" x14ac:dyDescent="0.25">
      <c r="A53" s="1300" t="s">
        <v>624</v>
      </c>
      <c r="B53" s="1301"/>
      <c r="C53" s="290" t="s">
        <v>618</v>
      </c>
      <c r="D53" s="290"/>
      <c r="E53" s="290"/>
      <c r="F53" s="290"/>
      <c r="G53" s="290"/>
      <c r="H53" s="290"/>
      <c r="I53" s="257"/>
      <c r="J53" s="291"/>
      <c r="K53" s="291"/>
      <c r="L53" s="291"/>
      <c r="M53" s="291" t="s">
        <v>618</v>
      </c>
      <c r="N53" s="291" t="s">
        <v>618</v>
      </c>
    </row>
    <row r="54" spans="1:14" ht="18.95" customHeight="1" x14ac:dyDescent="0.25">
      <c r="A54" s="1300" t="s">
        <v>625</v>
      </c>
      <c r="B54" s="1301"/>
      <c r="C54" s="290"/>
      <c r="D54" s="290"/>
      <c r="E54" s="290"/>
      <c r="F54" s="290"/>
      <c r="G54" s="290"/>
      <c r="H54" s="290"/>
      <c r="I54" s="257"/>
      <c r="J54" s="291"/>
      <c r="K54" s="291"/>
      <c r="L54" s="291"/>
      <c r="M54" s="291"/>
      <c r="N54" s="264">
        <f>SUM(C54:M54)</f>
        <v>0</v>
      </c>
    </row>
    <row r="55" spans="1:14" ht="18.95" customHeight="1" x14ac:dyDescent="0.25">
      <c r="A55" s="1300" t="s">
        <v>731</v>
      </c>
      <c r="B55" s="1301"/>
      <c r="C55" s="290"/>
      <c r="D55" s="290"/>
      <c r="E55" s="290"/>
      <c r="F55" s="290"/>
      <c r="G55" s="290"/>
      <c r="H55" s="290"/>
      <c r="I55" s="257"/>
      <c r="J55" s="291"/>
      <c r="K55" s="291"/>
      <c r="L55" s="291"/>
      <c r="M55" s="291" t="s">
        <v>618</v>
      </c>
      <c r="N55" s="264">
        <f>SUM(C55:L55)</f>
        <v>0</v>
      </c>
    </row>
    <row r="56" spans="1:14" ht="18.95" customHeight="1" x14ac:dyDescent="0.25">
      <c r="A56" s="1300" t="s">
        <v>732</v>
      </c>
      <c r="B56" s="1301"/>
      <c r="C56" s="290"/>
      <c r="D56" s="290"/>
      <c r="E56" s="290"/>
      <c r="F56" s="290"/>
      <c r="G56" s="290"/>
      <c r="H56" s="290"/>
      <c r="I56" s="257"/>
      <c r="J56" s="291"/>
      <c r="K56" s="291"/>
      <c r="L56" s="291"/>
      <c r="M56" s="291" t="s">
        <v>618</v>
      </c>
      <c r="N56" s="264">
        <f>SUM(C56:L56)</f>
        <v>0</v>
      </c>
    </row>
    <row r="57" spans="1:14" ht="18.95" customHeight="1" x14ac:dyDescent="0.25">
      <c r="A57" s="1300" t="s">
        <v>733</v>
      </c>
      <c r="B57" s="1301"/>
      <c r="C57" s="290"/>
      <c r="D57" s="290"/>
      <c r="E57" s="290"/>
      <c r="F57" s="290"/>
      <c r="G57" s="290"/>
      <c r="H57" s="290"/>
      <c r="I57" s="257"/>
      <c r="J57" s="291"/>
      <c r="K57" s="291"/>
      <c r="L57" s="291"/>
      <c r="M57" s="291" t="s">
        <v>618</v>
      </c>
      <c r="N57" s="264">
        <f>SUM(C57:L57)</f>
        <v>0</v>
      </c>
    </row>
    <row r="58" spans="1:14" ht="18.95" customHeight="1" x14ac:dyDescent="0.25">
      <c r="A58" s="1300" t="s">
        <v>734</v>
      </c>
      <c r="B58" s="1301"/>
      <c r="C58" s="290"/>
      <c r="D58" s="290"/>
      <c r="E58" s="290"/>
      <c r="F58" s="290"/>
      <c r="G58" s="290"/>
      <c r="H58" s="290"/>
      <c r="I58" s="257"/>
      <c r="J58" s="291"/>
      <c r="K58" s="291"/>
      <c r="L58" s="291"/>
      <c r="M58" s="291" t="s">
        <v>618</v>
      </c>
      <c r="N58" s="264">
        <f>SUM(C58:L58)</f>
        <v>0</v>
      </c>
    </row>
    <row r="59" spans="1:14" ht="18.95" customHeight="1" x14ac:dyDescent="0.25">
      <c r="A59" s="1300" t="s">
        <v>628</v>
      </c>
      <c r="B59" s="1301"/>
      <c r="C59" s="290"/>
      <c r="D59" s="290"/>
      <c r="E59" s="290"/>
      <c r="F59" s="290"/>
      <c r="G59" s="290"/>
      <c r="H59" s="290"/>
      <c r="I59" s="257"/>
      <c r="J59" s="291"/>
      <c r="K59" s="291"/>
      <c r="L59" s="291"/>
      <c r="M59" s="291" t="s">
        <v>618</v>
      </c>
      <c r="N59" s="264">
        <f>SUM(C59:L59)</f>
        <v>0</v>
      </c>
    </row>
    <row r="60" spans="1:14" ht="18.95" customHeight="1" x14ac:dyDescent="0.25">
      <c r="A60" s="1302" t="s">
        <v>629</v>
      </c>
      <c r="B60" s="1303"/>
      <c r="C60" s="292"/>
      <c r="D60" s="292"/>
      <c r="E60" s="292"/>
      <c r="F60" s="292"/>
      <c r="G60" s="292"/>
      <c r="H60" s="292"/>
      <c r="I60" s="704" t="e">
        <f>E129</f>
        <v>#DIV/0!</v>
      </c>
      <c r="J60" s="705" t="e">
        <f>E128</f>
        <v>#DIV/0!</v>
      </c>
      <c r="K60" s="705" t="e">
        <f>E127</f>
        <v>#DIV/0!</v>
      </c>
      <c r="L60" s="705" t="e">
        <f>E126</f>
        <v>#DIV/0!</v>
      </c>
      <c r="M60" s="705" t="e">
        <f>E125</f>
        <v>#DIV/0!</v>
      </c>
      <c r="N60" s="265" t="e">
        <f>SUM(C60:M60)</f>
        <v>#DIV/0!</v>
      </c>
    </row>
    <row r="61" spans="1:14" s="698" customFormat="1" ht="18.95" hidden="1" customHeight="1" x14ac:dyDescent="0.25">
      <c r="A61" s="1319" t="s">
        <v>200</v>
      </c>
      <c r="B61" s="1319"/>
      <c r="C61" s="697"/>
      <c r="D61" s="697"/>
      <c r="E61" s="697"/>
      <c r="F61" s="697"/>
      <c r="G61" s="697"/>
      <c r="H61" s="697"/>
      <c r="I61" s="697"/>
      <c r="J61" s="697"/>
      <c r="K61" s="697"/>
      <c r="L61" s="697"/>
      <c r="M61" s="654" t="s">
        <v>618</v>
      </c>
      <c r="N61" s="697"/>
    </row>
    <row r="62" spans="1:14" s="698" customFormat="1" ht="24.75" hidden="1" customHeight="1" x14ac:dyDescent="0.25">
      <c r="A62" s="1263" t="s">
        <v>201</v>
      </c>
      <c r="B62" s="1263"/>
      <c r="C62" s="697"/>
      <c r="D62" s="697"/>
      <c r="E62" s="697"/>
      <c r="F62" s="697"/>
      <c r="G62" s="697"/>
      <c r="H62" s="697"/>
      <c r="I62" s="697"/>
      <c r="J62" s="697"/>
      <c r="K62" s="697"/>
      <c r="L62" s="697"/>
      <c r="M62" s="258" t="s">
        <v>618</v>
      </c>
      <c r="N62" s="697"/>
    </row>
    <row r="63" spans="1:14" ht="16.55" customHeight="1" x14ac:dyDescent="0.25"/>
    <row r="64" spans="1:14" ht="16.55" customHeight="1" x14ac:dyDescent="0.25"/>
    <row r="65" spans="1:14" ht="16.55" customHeight="1" x14ac:dyDescent="0.25">
      <c r="A65" s="1304" t="s">
        <v>802</v>
      </c>
      <c r="B65" s="1304"/>
      <c r="C65" s="1304"/>
      <c r="D65" s="1304"/>
      <c r="E65" s="1304"/>
      <c r="F65" s="1304"/>
      <c r="G65" s="1304"/>
      <c r="H65" s="1304"/>
      <c r="I65" s="1304"/>
      <c r="J65" s="1304"/>
      <c r="K65" s="1304"/>
      <c r="L65" s="1304"/>
      <c r="M65" s="1304"/>
      <c r="N65" s="1304"/>
    </row>
    <row r="66" spans="1:14" ht="16.55" customHeight="1" x14ac:dyDescent="0.25">
      <c r="A66" s="1296" t="s">
        <v>908</v>
      </c>
      <c r="B66" s="1297"/>
      <c r="C66" s="107" t="s">
        <v>894</v>
      </c>
      <c r="D66" s="12">
        <f t="shared" ref="D66:K66" si="6">E66-1</f>
        <v>-9</v>
      </c>
      <c r="E66" s="12">
        <f t="shared" si="6"/>
        <v>-8</v>
      </c>
      <c r="F66" s="12">
        <f t="shared" si="6"/>
        <v>-7</v>
      </c>
      <c r="G66" s="12">
        <f t="shared" si="6"/>
        <v>-6</v>
      </c>
      <c r="H66" s="12">
        <f t="shared" si="6"/>
        <v>-5</v>
      </c>
      <c r="I66" s="12">
        <f t="shared" si="6"/>
        <v>-4</v>
      </c>
      <c r="J66" s="12">
        <f t="shared" si="6"/>
        <v>-3</v>
      </c>
      <c r="K66" s="12">
        <f t="shared" si="6"/>
        <v>-2</v>
      </c>
      <c r="L66" s="12">
        <f>M66-1</f>
        <v>-1</v>
      </c>
      <c r="M66" s="12">
        <f>B2</f>
        <v>0</v>
      </c>
      <c r="N66" s="107" t="s">
        <v>693</v>
      </c>
    </row>
    <row r="67" spans="1:14" ht="18.95" customHeight="1" x14ac:dyDescent="0.25">
      <c r="A67" s="1298" t="s">
        <v>617</v>
      </c>
      <c r="B67" s="1299"/>
      <c r="C67" s="701">
        <f t="shared" ref="C67:L70" si="7">C23+C47</f>
        <v>0</v>
      </c>
      <c r="D67" s="701">
        <f t="shared" si="7"/>
        <v>0</v>
      </c>
      <c r="E67" s="701">
        <f t="shared" si="7"/>
        <v>0</v>
      </c>
      <c r="F67" s="701">
        <f t="shared" si="7"/>
        <v>0</v>
      </c>
      <c r="G67" s="701">
        <f t="shared" si="7"/>
        <v>0</v>
      </c>
      <c r="H67" s="701">
        <f t="shared" si="7"/>
        <v>0</v>
      </c>
      <c r="I67" s="702">
        <f t="shared" si="7"/>
        <v>0</v>
      </c>
      <c r="J67" s="703">
        <f t="shared" si="7"/>
        <v>0</v>
      </c>
      <c r="K67" s="703">
        <f t="shared" si="7"/>
        <v>0</v>
      </c>
      <c r="L67" s="703">
        <f t="shared" si="7"/>
        <v>0</v>
      </c>
      <c r="M67" s="291" t="s">
        <v>618</v>
      </c>
      <c r="N67" s="291" t="s">
        <v>618</v>
      </c>
    </row>
    <row r="68" spans="1:14" ht="18.95" customHeight="1" x14ac:dyDescent="0.25">
      <c r="A68" s="1300" t="s">
        <v>619</v>
      </c>
      <c r="B68" s="1301"/>
      <c r="C68" s="701">
        <f t="shared" si="7"/>
        <v>0</v>
      </c>
      <c r="D68" s="701">
        <f t="shared" si="7"/>
        <v>0</v>
      </c>
      <c r="E68" s="701">
        <f t="shared" si="7"/>
        <v>0</v>
      </c>
      <c r="F68" s="701">
        <f t="shared" si="7"/>
        <v>0</v>
      </c>
      <c r="G68" s="701">
        <f t="shared" si="7"/>
        <v>0</v>
      </c>
      <c r="H68" s="701">
        <f t="shared" si="7"/>
        <v>0</v>
      </c>
      <c r="I68" s="702">
        <f t="shared" si="7"/>
        <v>0</v>
      </c>
      <c r="J68" s="703">
        <f t="shared" si="7"/>
        <v>0</v>
      </c>
      <c r="K68" s="703">
        <f t="shared" si="7"/>
        <v>0</v>
      </c>
      <c r="L68" s="703">
        <f t="shared" si="7"/>
        <v>0</v>
      </c>
      <c r="M68" s="291" t="s">
        <v>618</v>
      </c>
      <c r="N68" s="466">
        <f>SUM(C68:L68)</f>
        <v>0</v>
      </c>
    </row>
    <row r="69" spans="1:14" ht="18.95" customHeight="1" x14ac:dyDescent="0.25">
      <c r="A69" s="1300" t="s">
        <v>620</v>
      </c>
      <c r="B69" s="1301"/>
      <c r="C69" s="701">
        <f t="shared" si="7"/>
        <v>0</v>
      </c>
      <c r="D69" s="701">
        <f t="shared" si="7"/>
        <v>0</v>
      </c>
      <c r="E69" s="701">
        <f t="shared" si="7"/>
        <v>0</v>
      </c>
      <c r="F69" s="701">
        <f t="shared" si="7"/>
        <v>0</v>
      </c>
      <c r="G69" s="701">
        <f t="shared" si="7"/>
        <v>0</v>
      </c>
      <c r="H69" s="701">
        <f t="shared" si="7"/>
        <v>0</v>
      </c>
      <c r="I69" s="702">
        <f t="shared" si="7"/>
        <v>0</v>
      </c>
      <c r="J69" s="703">
        <f t="shared" si="7"/>
        <v>0</v>
      </c>
      <c r="K69" s="703">
        <f t="shared" si="7"/>
        <v>0</v>
      </c>
      <c r="L69" s="703">
        <f t="shared" si="7"/>
        <v>0</v>
      </c>
      <c r="M69" s="703">
        <f>M25+M49</f>
        <v>0</v>
      </c>
      <c r="N69" s="466">
        <f>SUM(C69:M69)</f>
        <v>0</v>
      </c>
    </row>
    <row r="70" spans="1:14" ht="18.95" customHeight="1" x14ac:dyDescent="0.25">
      <c r="A70" s="1302" t="s">
        <v>694</v>
      </c>
      <c r="B70" s="1303"/>
      <c r="C70" s="699">
        <f>C26+C50</f>
        <v>0</v>
      </c>
      <c r="D70" s="699">
        <f t="shared" si="7"/>
        <v>0</v>
      </c>
      <c r="E70" s="699">
        <f t="shared" si="7"/>
        <v>0</v>
      </c>
      <c r="F70" s="699">
        <f t="shared" si="7"/>
        <v>0</v>
      </c>
      <c r="G70" s="699">
        <f t="shared" si="7"/>
        <v>0</v>
      </c>
      <c r="H70" s="699">
        <f t="shared" si="7"/>
        <v>0</v>
      </c>
      <c r="I70" s="704" t="e">
        <f t="shared" si="7"/>
        <v>#DIV/0!</v>
      </c>
      <c r="J70" s="705" t="e">
        <f t="shared" si="7"/>
        <v>#DIV/0!</v>
      </c>
      <c r="K70" s="705" t="e">
        <f t="shared" si="7"/>
        <v>#DIV/0!</v>
      </c>
      <c r="L70" s="705" t="e">
        <f t="shared" si="7"/>
        <v>#DIV/0!</v>
      </c>
      <c r="M70" s="705" t="e">
        <f>M26+M50</f>
        <v>#DIV/0!</v>
      </c>
      <c r="N70" s="466" t="e">
        <f>SUM(C70:M70)</f>
        <v>#DIV/0!</v>
      </c>
    </row>
    <row r="71" spans="1:14" ht="18.95" customHeight="1" x14ac:dyDescent="0.25">
      <c r="A71" s="1296" t="s">
        <v>622</v>
      </c>
      <c r="B71" s="1297"/>
      <c r="C71" s="292" t="s">
        <v>618</v>
      </c>
      <c r="D71" s="265">
        <f t="shared" ref="D71:L71" si="8">D67-D68+D69+D70</f>
        <v>0</v>
      </c>
      <c r="E71" s="265">
        <f t="shared" si="8"/>
        <v>0</v>
      </c>
      <c r="F71" s="265">
        <f t="shared" si="8"/>
        <v>0</v>
      </c>
      <c r="G71" s="265">
        <f t="shared" si="8"/>
        <v>0</v>
      </c>
      <c r="H71" s="265">
        <f t="shared" si="8"/>
        <v>0</v>
      </c>
      <c r="I71" s="265" t="e">
        <f t="shared" si="8"/>
        <v>#DIV/0!</v>
      </c>
      <c r="J71" s="265" t="e">
        <f t="shared" si="8"/>
        <v>#DIV/0!</v>
      </c>
      <c r="K71" s="265" t="e">
        <f t="shared" si="8"/>
        <v>#DIV/0!</v>
      </c>
      <c r="L71" s="265" t="e">
        <f t="shared" si="8"/>
        <v>#DIV/0!</v>
      </c>
      <c r="M71" s="265" t="e">
        <f>M69+M70</f>
        <v>#DIV/0!</v>
      </c>
      <c r="N71" s="254" t="s">
        <v>618</v>
      </c>
    </row>
    <row r="72" spans="1:14" ht="18.95" customHeight="1" x14ac:dyDescent="0.25">
      <c r="A72" s="1298" t="s">
        <v>623</v>
      </c>
      <c r="B72" s="1299"/>
      <c r="C72" s="290"/>
      <c r="D72" s="290"/>
      <c r="E72" s="290"/>
      <c r="F72" s="290"/>
      <c r="G72" s="290"/>
      <c r="H72" s="290"/>
      <c r="I72" s="257"/>
      <c r="J72" s="291"/>
      <c r="K72" s="291"/>
      <c r="L72" s="291"/>
      <c r="M72" s="291"/>
      <c r="N72" s="291"/>
    </row>
    <row r="73" spans="1:14" ht="18.95" customHeight="1" x14ac:dyDescent="0.25">
      <c r="A73" s="1300" t="s">
        <v>624</v>
      </c>
      <c r="B73" s="1301"/>
      <c r="C73" s="290" t="s">
        <v>618</v>
      </c>
      <c r="D73" s="701">
        <f t="shared" ref="D73:L80" si="9">D29+D53</f>
        <v>0</v>
      </c>
      <c r="E73" s="701">
        <f t="shared" si="9"/>
        <v>0</v>
      </c>
      <c r="F73" s="701">
        <f t="shared" si="9"/>
        <v>0</v>
      </c>
      <c r="G73" s="701">
        <f t="shared" si="9"/>
        <v>0</v>
      </c>
      <c r="H73" s="701">
        <f t="shared" si="9"/>
        <v>0</v>
      </c>
      <c r="I73" s="702">
        <f t="shared" si="9"/>
        <v>0</v>
      </c>
      <c r="J73" s="703">
        <f t="shared" si="9"/>
        <v>0</v>
      </c>
      <c r="K73" s="703">
        <f t="shared" si="9"/>
        <v>0</v>
      </c>
      <c r="L73" s="703">
        <f t="shared" si="9"/>
        <v>0</v>
      </c>
      <c r="M73" s="291" t="s">
        <v>618</v>
      </c>
      <c r="N73" s="291" t="s">
        <v>618</v>
      </c>
    </row>
    <row r="74" spans="1:14" ht="18.95" customHeight="1" x14ac:dyDescent="0.25">
      <c r="A74" s="1300" t="s">
        <v>625</v>
      </c>
      <c r="B74" s="1301"/>
      <c r="C74" s="701">
        <f t="shared" ref="C74:C80" si="10">C30+C54</f>
        <v>0</v>
      </c>
      <c r="D74" s="701">
        <f t="shared" si="9"/>
        <v>0</v>
      </c>
      <c r="E74" s="701">
        <f t="shared" si="9"/>
        <v>0</v>
      </c>
      <c r="F74" s="701">
        <f t="shared" si="9"/>
        <v>0</v>
      </c>
      <c r="G74" s="701">
        <f t="shared" si="9"/>
        <v>0</v>
      </c>
      <c r="H74" s="701">
        <f t="shared" si="9"/>
        <v>0</v>
      </c>
      <c r="I74" s="702">
        <f t="shared" si="9"/>
        <v>0</v>
      </c>
      <c r="J74" s="703">
        <f t="shared" si="9"/>
        <v>0</v>
      </c>
      <c r="K74" s="703">
        <f t="shared" si="9"/>
        <v>0</v>
      </c>
      <c r="L74" s="703">
        <f t="shared" si="9"/>
        <v>0</v>
      </c>
      <c r="M74" s="703">
        <f>M30+M54</f>
        <v>0</v>
      </c>
      <c r="N74" s="264">
        <f>SUM(C74:M74)</f>
        <v>0</v>
      </c>
    </row>
    <row r="75" spans="1:14" ht="18.95" customHeight="1" x14ac:dyDescent="0.25">
      <c r="A75" s="1300" t="s">
        <v>731</v>
      </c>
      <c r="B75" s="1301"/>
      <c r="C75" s="701">
        <f t="shared" si="10"/>
        <v>0</v>
      </c>
      <c r="D75" s="701">
        <f t="shared" si="9"/>
        <v>0</v>
      </c>
      <c r="E75" s="701">
        <f t="shared" si="9"/>
        <v>0</v>
      </c>
      <c r="F75" s="701">
        <f t="shared" si="9"/>
        <v>0</v>
      </c>
      <c r="G75" s="701">
        <f t="shared" si="9"/>
        <v>0</v>
      </c>
      <c r="H75" s="701">
        <f t="shared" si="9"/>
        <v>0</v>
      </c>
      <c r="I75" s="702">
        <f t="shared" si="9"/>
        <v>0</v>
      </c>
      <c r="J75" s="703">
        <f t="shared" si="9"/>
        <v>0</v>
      </c>
      <c r="K75" s="703">
        <f t="shared" si="9"/>
        <v>0</v>
      </c>
      <c r="L75" s="703">
        <f t="shared" si="9"/>
        <v>0</v>
      </c>
      <c r="M75" s="291" t="s">
        <v>618</v>
      </c>
      <c r="N75" s="264">
        <f>SUM(C75:L75)</f>
        <v>0</v>
      </c>
    </row>
    <row r="76" spans="1:14" ht="18.95" customHeight="1" x14ac:dyDescent="0.25">
      <c r="A76" s="1300" t="s">
        <v>732</v>
      </c>
      <c r="B76" s="1301"/>
      <c r="C76" s="701">
        <f t="shared" si="10"/>
        <v>0</v>
      </c>
      <c r="D76" s="701">
        <f t="shared" si="9"/>
        <v>0</v>
      </c>
      <c r="E76" s="701">
        <f t="shared" si="9"/>
        <v>0</v>
      </c>
      <c r="F76" s="701">
        <f t="shared" si="9"/>
        <v>0</v>
      </c>
      <c r="G76" s="701">
        <f t="shared" si="9"/>
        <v>0</v>
      </c>
      <c r="H76" s="701">
        <f t="shared" si="9"/>
        <v>0</v>
      </c>
      <c r="I76" s="702">
        <f t="shared" si="9"/>
        <v>0</v>
      </c>
      <c r="J76" s="703">
        <f t="shared" si="9"/>
        <v>0</v>
      </c>
      <c r="K76" s="703">
        <f t="shared" si="9"/>
        <v>0</v>
      </c>
      <c r="L76" s="703">
        <f t="shared" si="9"/>
        <v>0</v>
      </c>
      <c r="M76" s="291" t="s">
        <v>618</v>
      </c>
      <c r="N76" s="264">
        <f>SUM(C76:L76)</f>
        <v>0</v>
      </c>
    </row>
    <row r="77" spans="1:14" ht="18.95" customHeight="1" x14ac:dyDescent="0.25">
      <c r="A77" s="1300" t="s">
        <v>733</v>
      </c>
      <c r="B77" s="1301"/>
      <c r="C77" s="701">
        <f t="shared" si="10"/>
        <v>0</v>
      </c>
      <c r="D77" s="701">
        <f t="shared" si="9"/>
        <v>0</v>
      </c>
      <c r="E77" s="701">
        <f t="shared" si="9"/>
        <v>0</v>
      </c>
      <c r="F77" s="701">
        <f t="shared" si="9"/>
        <v>0</v>
      </c>
      <c r="G77" s="701">
        <f t="shared" si="9"/>
        <v>0</v>
      </c>
      <c r="H77" s="701">
        <f t="shared" si="9"/>
        <v>0</v>
      </c>
      <c r="I77" s="702">
        <f t="shared" si="9"/>
        <v>0</v>
      </c>
      <c r="J77" s="703">
        <f t="shared" si="9"/>
        <v>0</v>
      </c>
      <c r="K77" s="703">
        <f t="shared" si="9"/>
        <v>0</v>
      </c>
      <c r="L77" s="703">
        <f t="shared" si="9"/>
        <v>0</v>
      </c>
      <c r="M77" s="291" t="s">
        <v>618</v>
      </c>
      <c r="N77" s="264">
        <f>SUM(C77:L77)</f>
        <v>0</v>
      </c>
    </row>
    <row r="78" spans="1:14" ht="18.95" customHeight="1" x14ac:dyDescent="0.25">
      <c r="A78" s="1300" t="s">
        <v>734</v>
      </c>
      <c r="B78" s="1301"/>
      <c r="C78" s="701">
        <f t="shared" si="10"/>
        <v>0</v>
      </c>
      <c r="D78" s="701">
        <f t="shared" si="9"/>
        <v>0</v>
      </c>
      <c r="E78" s="701">
        <f t="shared" si="9"/>
        <v>0</v>
      </c>
      <c r="F78" s="701">
        <f t="shared" si="9"/>
        <v>0</v>
      </c>
      <c r="G78" s="701">
        <f t="shared" si="9"/>
        <v>0</v>
      </c>
      <c r="H78" s="701">
        <f t="shared" si="9"/>
        <v>0</v>
      </c>
      <c r="I78" s="702">
        <f t="shared" si="9"/>
        <v>0</v>
      </c>
      <c r="J78" s="703">
        <f t="shared" si="9"/>
        <v>0</v>
      </c>
      <c r="K78" s="703">
        <f t="shared" si="9"/>
        <v>0</v>
      </c>
      <c r="L78" s="703">
        <f t="shared" si="9"/>
        <v>0</v>
      </c>
      <c r="M78" s="291" t="s">
        <v>618</v>
      </c>
      <c r="N78" s="264">
        <f>SUM(C78:L78)</f>
        <v>0</v>
      </c>
    </row>
    <row r="79" spans="1:14" ht="18.95" customHeight="1" x14ac:dyDescent="0.25">
      <c r="A79" s="1300" t="s">
        <v>628</v>
      </c>
      <c r="B79" s="1301"/>
      <c r="C79" s="701">
        <f t="shared" si="10"/>
        <v>0</v>
      </c>
      <c r="D79" s="701">
        <f t="shared" si="9"/>
        <v>0</v>
      </c>
      <c r="E79" s="701">
        <f t="shared" si="9"/>
        <v>0</v>
      </c>
      <c r="F79" s="701">
        <f t="shared" si="9"/>
        <v>0</v>
      </c>
      <c r="G79" s="701">
        <f t="shared" si="9"/>
        <v>0</v>
      </c>
      <c r="H79" s="701">
        <f t="shared" si="9"/>
        <v>0</v>
      </c>
      <c r="I79" s="702">
        <f t="shared" si="9"/>
        <v>0</v>
      </c>
      <c r="J79" s="703">
        <f t="shared" si="9"/>
        <v>0</v>
      </c>
      <c r="K79" s="703">
        <f t="shared" si="9"/>
        <v>0</v>
      </c>
      <c r="L79" s="703">
        <f t="shared" si="9"/>
        <v>0</v>
      </c>
      <c r="M79" s="291" t="s">
        <v>618</v>
      </c>
      <c r="N79" s="264">
        <f>SUM(C79:L79)</f>
        <v>0</v>
      </c>
    </row>
    <row r="80" spans="1:14" ht="18.95" customHeight="1" x14ac:dyDescent="0.25">
      <c r="A80" s="1302" t="s">
        <v>629</v>
      </c>
      <c r="B80" s="1303"/>
      <c r="C80" s="699">
        <f t="shared" si="10"/>
        <v>0</v>
      </c>
      <c r="D80" s="699">
        <f t="shared" si="9"/>
        <v>0</v>
      </c>
      <c r="E80" s="699">
        <f t="shared" si="9"/>
        <v>0</v>
      </c>
      <c r="F80" s="699">
        <f t="shared" si="9"/>
        <v>0</v>
      </c>
      <c r="G80" s="699">
        <f t="shared" si="9"/>
        <v>0</v>
      </c>
      <c r="H80" s="699">
        <f t="shared" si="9"/>
        <v>0</v>
      </c>
      <c r="I80" s="704" t="e">
        <f t="shared" si="9"/>
        <v>#DIV/0!</v>
      </c>
      <c r="J80" s="705" t="e">
        <f t="shared" si="9"/>
        <v>#DIV/0!</v>
      </c>
      <c r="K80" s="705" t="e">
        <f t="shared" si="9"/>
        <v>#DIV/0!</v>
      </c>
      <c r="L80" s="705" t="e">
        <f t="shared" si="9"/>
        <v>#DIV/0!</v>
      </c>
      <c r="M80" s="705" t="e">
        <f>M36+M60</f>
        <v>#DIV/0!</v>
      </c>
      <c r="N80" s="265" t="e">
        <f>SUM(C80:M80)</f>
        <v>#DIV/0!</v>
      </c>
    </row>
    <row r="83" spans="1:9" ht="61.55" customHeight="1" x14ac:dyDescent="0.25">
      <c r="A83" s="1194" t="s">
        <v>674</v>
      </c>
      <c r="B83" s="1194"/>
      <c r="C83" s="1194"/>
      <c r="D83" s="1194"/>
      <c r="E83" s="1194"/>
      <c r="F83" s="1194"/>
      <c r="G83" s="1194"/>
      <c r="H83" s="1194"/>
      <c r="I83" s="115"/>
    </row>
    <row r="84" spans="1:9" x14ac:dyDescent="0.25">
      <c r="A84" s="1295"/>
      <c r="B84" s="1295"/>
      <c r="C84" s="1295"/>
      <c r="D84" s="1295"/>
      <c r="E84" s="1295"/>
      <c r="F84" s="1295"/>
      <c r="G84" s="1295"/>
      <c r="H84" s="1295"/>
      <c r="I84" s="1295"/>
    </row>
    <row r="85" spans="1:9" ht="26.2" customHeight="1" x14ac:dyDescent="0.25">
      <c r="A85" s="1132" t="s">
        <v>632</v>
      </c>
      <c r="B85" s="1133"/>
      <c r="C85" s="1166">
        <v>0</v>
      </c>
      <c r="D85" s="1166">
        <v>1</v>
      </c>
      <c r="E85" s="1166">
        <v>2</v>
      </c>
      <c r="F85" s="1166">
        <v>3</v>
      </c>
      <c r="G85" s="1166">
        <v>4</v>
      </c>
      <c r="H85" s="1166">
        <v>5</v>
      </c>
      <c r="I85" s="115"/>
    </row>
    <row r="86" spans="1:9" ht="28.5" customHeight="1" x14ac:dyDescent="0.25">
      <c r="A86" s="1132" t="s">
        <v>633</v>
      </c>
      <c r="B86" s="1133"/>
      <c r="C86" s="1167"/>
      <c r="D86" s="1167"/>
      <c r="E86" s="1167"/>
      <c r="F86" s="1167"/>
      <c r="G86" s="1167"/>
      <c r="H86" s="1167"/>
      <c r="I86" s="115"/>
    </row>
    <row r="87" spans="1:9" ht="25" customHeight="1" x14ac:dyDescent="0.25">
      <c r="A87" s="1132">
        <f>A88-1</f>
        <v>-5</v>
      </c>
      <c r="B87" s="1133"/>
      <c r="C87" s="237"/>
      <c r="D87" s="237"/>
      <c r="E87" s="237"/>
      <c r="F87" s="237"/>
      <c r="G87" s="237"/>
      <c r="H87" s="706">
        <f>H30+H29</f>
        <v>0</v>
      </c>
      <c r="I87" s="115"/>
    </row>
    <row r="88" spans="1:9" ht="25" customHeight="1" x14ac:dyDescent="0.25">
      <c r="A88" s="1132">
        <f>A89-1</f>
        <v>-4</v>
      </c>
      <c r="B88" s="1133"/>
      <c r="C88" s="237"/>
      <c r="D88" s="237"/>
      <c r="E88" s="237"/>
      <c r="F88" s="294"/>
      <c r="G88" s="706">
        <f>I30+I29</f>
        <v>0</v>
      </c>
      <c r="H88" s="273"/>
      <c r="I88" s="115"/>
    </row>
    <row r="89" spans="1:9" ht="25" customHeight="1" x14ac:dyDescent="0.25">
      <c r="A89" s="1132">
        <f>A90-1</f>
        <v>-3</v>
      </c>
      <c r="B89" s="1133"/>
      <c r="C89" s="237"/>
      <c r="D89" s="237"/>
      <c r="E89" s="237"/>
      <c r="F89" s="706">
        <f>J30+J29</f>
        <v>0</v>
      </c>
      <c r="G89" s="273"/>
      <c r="H89" s="295"/>
      <c r="I89" s="115"/>
    </row>
    <row r="90" spans="1:9" ht="25" customHeight="1" x14ac:dyDescent="0.25">
      <c r="A90" s="1132">
        <f>A91-1</f>
        <v>-2</v>
      </c>
      <c r="B90" s="1133"/>
      <c r="C90" s="237"/>
      <c r="D90" s="237"/>
      <c r="E90" s="706">
        <f>K30+K29</f>
        <v>0</v>
      </c>
      <c r="F90" s="273"/>
      <c r="G90" s="295"/>
      <c r="H90" s="295"/>
      <c r="I90" s="115"/>
    </row>
    <row r="91" spans="1:9" ht="25" customHeight="1" x14ac:dyDescent="0.25">
      <c r="A91" s="1132">
        <f>A92-1</f>
        <v>-1</v>
      </c>
      <c r="B91" s="1133"/>
      <c r="C91" s="237"/>
      <c r="D91" s="706">
        <f>L30+L29</f>
        <v>0</v>
      </c>
      <c r="E91" s="273"/>
      <c r="F91" s="295"/>
      <c r="G91" s="295"/>
      <c r="H91" s="295"/>
      <c r="I91" s="115"/>
    </row>
    <row r="92" spans="1:9" ht="25" customHeight="1" x14ac:dyDescent="0.25">
      <c r="A92" s="1132">
        <f>B2</f>
        <v>0</v>
      </c>
      <c r="B92" s="1133"/>
      <c r="C92" s="706">
        <f>M30</f>
        <v>0</v>
      </c>
      <c r="D92" s="273"/>
      <c r="E92" s="295"/>
      <c r="F92" s="295"/>
      <c r="G92" s="295"/>
      <c r="H92" s="295"/>
      <c r="I92" s="115"/>
    </row>
    <row r="93" spans="1:9" ht="18" customHeight="1" x14ac:dyDescent="0.25">
      <c r="A93" s="67"/>
      <c r="B93" s="67"/>
      <c r="C93" s="115"/>
      <c r="D93" s="115"/>
      <c r="E93" s="115"/>
      <c r="F93" s="115"/>
      <c r="G93" s="115"/>
      <c r="H93" s="115"/>
      <c r="I93" s="115"/>
    </row>
    <row r="94" spans="1:9" ht="56.95" customHeight="1" x14ac:dyDescent="0.25">
      <c r="A94" s="1294" t="s">
        <v>675</v>
      </c>
      <c r="B94" s="1294"/>
      <c r="C94" s="1294"/>
      <c r="D94" s="1294"/>
      <c r="E94" s="1294"/>
      <c r="F94" s="1294"/>
      <c r="G94" s="115"/>
      <c r="H94" s="115"/>
      <c r="I94" s="115"/>
    </row>
    <row r="95" spans="1:9" ht="36.799999999999997" customHeight="1" x14ac:dyDescent="0.25">
      <c r="A95" s="66" t="s">
        <v>633</v>
      </c>
      <c r="B95" s="57" t="s">
        <v>1519</v>
      </c>
      <c r="C95" s="1132" t="s">
        <v>635</v>
      </c>
      <c r="D95" s="1133"/>
      <c r="E95" s="1132" t="s">
        <v>636</v>
      </c>
      <c r="F95" s="1133"/>
      <c r="G95" s="116"/>
      <c r="H95" s="116"/>
      <c r="I95" s="116"/>
    </row>
    <row r="96" spans="1:9" ht="25" customHeight="1" x14ac:dyDescent="0.25">
      <c r="A96" s="54">
        <f>B2</f>
        <v>0</v>
      </c>
      <c r="B96" s="707" t="e">
        <f>(H87/G87)*((G87+G88)/(F87+F88))*((F87+F88+F89)/(E87+E88+E89))*((E87+E88+E89+E90)/(D87+D88+D89+D90))*((D87+D88+D89+D90+D91)/(C87+C88+C89+C90+C91))</f>
        <v>#DIV/0!</v>
      </c>
      <c r="C96" s="1201">
        <f>C92</f>
        <v>0</v>
      </c>
      <c r="D96" s="1202"/>
      <c r="E96" s="1201" t="e">
        <f>(B96-1)*C96</f>
        <v>#DIV/0!</v>
      </c>
      <c r="F96" s="1202"/>
      <c r="G96" s="115"/>
      <c r="H96" s="115"/>
      <c r="I96" s="115"/>
    </row>
    <row r="97" spans="1:9" ht="25" customHeight="1" x14ac:dyDescent="0.25">
      <c r="A97" s="54">
        <f>A96-1</f>
        <v>-1</v>
      </c>
      <c r="B97" s="707" t="e">
        <f>(H87/G87)*((G87+G88)/(F87+F88))*((F87+F88+F89)/(E87+E88+E89))*((E87+E88+E89+E90)/(D87+D88+D89+D90))</f>
        <v>#DIV/0!</v>
      </c>
      <c r="C97" s="1201">
        <f>D91</f>
        <v>0</v>
      </c>
      <c r="D97" s="1202"/>
      <c r="E97" s="1201" t="e">
        <f>(B97-1)*C97</f>
        <v>#DIV/0!</v>
      </c>
      <c r="F97" s="1202"/>
      <c r="G97" s="115"/>
      <c r="H97" s="115"/>
      <c r="I97" s="115"/>
    </row>
    <row r="98" spans="1:9" ht="25" customHeight="1" x14ac:dyDescent="0.25">
      <c r="A98" s="54">
        <f>A97-1</f>
        <v>-2</v>
      </c>
      <c r="B98" s="707" t="e">
        <f>(H87/G87)*((G87+G88)/(F87+F88))*((F87+F88+F89)/(E87+E88+E89))</f>
        <v>#DIV/0!</v>
      </c>
      <c r="C98" s="1201">
        <f>E90</f>
        <v>0</v>
      </c>
      <c r="D98" s="1202"/>
      <c r="E98" s="1201" t="e">
        <f>(B98-1)*C98</f>
        <v>#DIV/0!</v>
      </c>
      <c r="F98" s="1202"/>
      <c r="G98" s="115"/>
      <c r="H98" s="115"/>
      <c r="I98" s="115"/>
    </row>
    <row r="99" spans="1:9" ht="25" customHeight="1" x14ac:dyDescent="0.25">
      <c r="A99" s="54">
        <f>A98-1</f>
        <v>-3</v>
      </c>
      <c r="B99" s="707" t="e">
        <f>(H87/G87)*((G87+G88)/(F87+F88))</f>
        <v>#DIV/0!</v>
      </c>
      <c r="C99" s="1201">
        <f>F89</f>
        <v>0</v>
      </c>
      <c r="D99" s="1202"/>
      <c r="E99" s="1201" t="e">
        <f>(B99-1)*C99</f>
        <v>#DIV/0!</v>
      </c>
      <c r="F99" s="1202"/>
      <c r="G99" s="115"/>
      <c r="H99" s="115"/>
      <c r="I99" s="115"/>
    </row>
    <row r="100" spans="1:9" ht="25" customHeight="1" x14ac:dyDescent="0.25">
      <c r="A100" s="54">
        <f>A99-1</f>
        <v>-4</v>
      </c>
      <c r="B100" s="707" t="e">
        <f>H87/G87</f>
        <v>#DIV/0!</v>
      </c>
      <c r="C100" s="1201">
        <f>G88</f>
        <v>0</v>
      </c>
      <c r="D100" s="1202"/>
      <c r="E100" s="1201" t="e">
        <f>(B100-1)*C100</f>
        <v>#DIV/0!</v>
      </c>
      <c r="F100" s="1202"/>
      <c r="G100" s="115"/>
      <c r="H100" s="115"/>
      <c r="I100" s="115"/>
    </row>
    <row r="112" spans="1:9" ht="64.5" customHeight="1" x14ac:dyDescent="0.25">
      <c r="A112" s="1194" t="s">
        <v>1587</v>
      </c>
      <c r="B112" s="1194"/>
      <c r="C112" s="1194"/>
      <c r="D112" s="1194"/>
      <c r="E112" s="1194"/>
      <c r="F112" s="1194"/>
      <c r="G112" s="1194"/>
      <c r="H112" s="1194"/>
      <c r="I112" s="115"/>
    </row>
    <row r="113" spans="1:9" ht="25" customHeight="1" x14ac:dyDescent="0.25">
      <c r="A113" s="1295"/>
      <c r="B113" s="1295"/>
      <c r="C113" s="1295"/>
      <c r="D113" s="1295"/>
      <c r="E113" s="1295"/>
      <c r="F113" s="1295"/>
      <c r="G113" s="1295"/>
      <c r="H113" s="1295"/>
      <c r="I113" s="1295"/>
    </row>
    <row r="114" spans="1:9" ht="25" customHeight="1" x14ac:dyDescent="0.25">
      <c r="A114" s="1132" t="s">
        <v>632</v>
      </c>
      <c r="B114" s="1133"/>
      <c r="C114" s="1166">
        <v>0</v>
      </c>
      <c r="D114" s="1166">
        <v>1</v>
      </c>
      <c r="E114" s="1166">
        <v>2</v>
      </c>
      <c r="F114" s="1166">
        <v>3</v>
      </c>
      <c r="G114" s="1166">
        <v>4</v>
      </c>
      <c r="H114" s="1166">
        <v>5</v>
      </c>
      <c r="I114" s="115"/>
    </row>
    <row r="115" spans="1:9" ht="25" customHeight="1" x14ac:dyDescent="0.25">
      <c r="A115" s="1132" t="s">
        <v>633</v>
      </c>
      <c r="B115" s="1133"/>
      <c r="C115" s="1167"/>
      <c r="D115" s="1167"/>
      <c r="E115" s="1167"/>
      <c r="F115" s="1167"/>
      <c r="G115" s="1167"/>
      <c r="H115" s="1167"/>
      <c r="I115" s="115"/>
    </row>
    <row r="116" spans="1:9" ht="25" customHeight="1" x14ac:dyDescent="0.25">
      <c r="A116" s="1132">
        <f>A117-1</f>
        <v>-5</v>
      </c>
      <c r="B116" s="1133"/>
      <c r="C116" s="237"/>
      <c r="D116" s="237"/>
      <c r="E116" s="237"/>
      <c r="F116" s="237"/>
      <c r="G116" s="237"/>
      <c r="H116" s="706">
        <f>H54+H53</f>
        <v>0</v>
      </c>
      <c r="I116" s="115"/>
    </row>
    <row r="117" spans="1:9" ht="25" customHeight="1" x14ac:dyDescent="0.25">
      <c r="A117" s="1132">
        <f>A118-1</f>
        <v>-4</v>
      </c>
      <c r="B117" s="1133"/>
      <c r="C117" s="237"/>
      <c r="D117" s="237"/>
      <c r="E117" s="237"/>
      <c r="F117" s="294"/>
      <c r="G117" s="706">
        <f>I54+I53</f>
        <v>0</v>
      </c>
      <c r="H117" s="273"/>
      <c r="I117" s="115"/>
    </row>
    <row r="118" spans="1:9" ht="25" customHeight="1" x14ac:dyDescent="0.25">
      <c r="A118" s="1132">
        <f>A119-1</f>
        <v>-3</v>
      </c>
      <c r="B118" s="1133"/>
      <c r="C118" s="237"/>
      <c r="D118" s="237"/>
      <c r="E118" s="237"/>
      <c r="F118" s="706">
        <f>J54+J53</f>
        <v>0</v>
      </c>
      <c r="G118" s="273"/>
      <c r="H118" s="295"/>
      <c r="I118" s="115"/>
    </row>
    <row r="119" spans="1:9" ht="25" customHeight="1" x14ac:dyDescent="0.25">
      <c r="A119" s="1132">
        <f>A120-1</f>
        <v>-2</v>
      </c>
      <c r="B119" s="1133"/>
      <c r="C119" s="237"/>
      <c r="D119" s="237"/>
      <c r="E119" s="706">
        <f>K54+K53</f>
        <v>0</v>
      </c>
      <c r="F119" s="273"/>
      <c r="G119" s="295"/>
      <c r="H119" s="295"/>
      <c r="I119" s="115"/>
    </row>
    <row r="120" spans="1:9" ht="25" customHeight="1" x14ac:dyDescent="0.25">
      <c r="A120" s="1132">
        <f>A121-1</f>
        <v>-1</v>
      </c>
      <c r="B120" s="1133"/>
      <c r="C120" s="237"/>
      <c r="D120" s="706">
        <f>L54+L53</f>
        <v>0</v>
      </c>
      <c r="E120" s="273"/>
      <c r="F120" s="295"/>
      <c r="G120" s="295"/>
      <c r="H120" s="295"/>
      <c r="I120" s="115"/>
    </row>
    <row r="121" spans="1:9" ht="25" customHeight="1" x14ac:dyDescent="0.25">
      <c r="A121" s="1132">
        <f>B2</f>
        <v>0</v>
      </c>
      <c r="B121" s="1133"/>
      <c r="C121" s="706">
        <f>M54</f>
        <v>0</v>
      </c>
      <c r="D121" s="273"/>
      <c r="E121" s="295"/>
      <c r="F121" s="295"/>
      <c r="G121" s="295"/>
      <c r="H121" s="295"/>
      <c r="I121" s="115"/>
    </row>
    <row r="122" spans="1:9" ht="25" customHeight="1" x14ac:dyDescent="0.25">
      <c r="A122" s="67"/>
      <c r="B122" s="67"/>
      <c r="C122" s="115"/>
      <c r="D122" s="115"/>
      <c r="E122" s="115"/>
      <c r="F122" s="115"/>
      <c r="G122" s="115"/>
      <c r="H122" s="115"/>
      <c r="I122" s="115"/>
    </row>
    <row r="123" spans="1:9" ht="70.55" customHeight="1" x14ac:dyDescent="0.25">
      <c r="A123" s="1294" t="s">
        <v>1588</v>
      </c>
      <c r="B123" s="1294"/>
      <c r="C123" s="1294"/>
      <c r="D123" s="1294"/>
      <c r="E123" s="1294"/>
      <c r="F123" s="1294"/>
      <c r="G123" s="115"/>
      <c r="H123" s="115"/>
      <c r="I123" s="115"/>
    </row>
    <row r="124" spans="1:9" ht="25" customHeight="1" x14ac:dyDescent="0.25">
      <c r="A124" s="66" t="s">
        <v>633</v>
      </c>
      <c r="B124" s="57" t="s">
        <v>1519</v>
      </c>
      <c r="C124" s="1132" t="s">
        <v>635</v>
      </c>
      <c r="D124" s="1133"/>
      <c r="E124" s="1132" t="s">
        <v>636</v>
      </c>
      <c r="F124" s="1133"/>
      <c r="G124" s="116"/>
      <c r="H124" s="116"/>
      <c r="I124" s="116"/>
    </row>
    <row r="125" spans="1:9" ht="25" customHeight="1" x14ac:dyDescent="0.25">
      <c r="A125" s="54">
        <f>B2</f>
        <v>0</v>
      </c>
      <c r="B125" s="707" t="e">
        <f>(H116/G116)*((G116+G117)/(F116+F117))*((F116+F117+F118)/(E116+E117+E118))*((E116+E117+E118+E119)/(D116+D117+D118+D119))*((D116+D117+D118+D119+D120)/(C116+C117+C118+C119+C120))</f>
        <v>#DIV/0!</v>
      </c>
      <c r="C125" s="1201">
        <f>C121</f>
        <v>0</v>
      </c>
      <c r="D125" s="1202"/>
      <c r="E125" s="1201" t="e">
        <f>(B125-1)*C125</f>
        <v>#DIV/0!</v>
      </c>
      <c r="F125" s="1202"/>
      <c r="G125" s="115"/>
      <c r="H125" s="115"/>
      <c r="I125" s="115"/>
    </row>
    <row r="126" spans="1:9" ht="25" customHeight="1" x14ac:dyDescent="0.25">
      <c r="A126" s="54">
        <f>A125-1</f>
        <v>-1</v>
      </c>
      <c r="B126" s="707" t="e">
        <f>(H116/G116)*((G116+G117)/(F116+F117))*((F116+F117+F118)/(E116+E117+E118))*((E116+E117+E118+E119)/(D116+D117+D118+D119))</f>
        <v>#DIV/0!</v>
      </c>
      <c r="C126" s="1201">
        <f>D120</f>
        <v>0</v>
      </c>
      <c r="D126" s="1202"/>
      <c r="E126" s="1201" t="e">
        <f>(B126-1)*C126</f>
        <v>#DIV/0!</v>
      </c>
      <c r="F126" s="1202"/>
      <c r="G126" s="115"/>
      <c r="H126" s="115"/>
      <c r="I126" s="115"/>
    </row>
    <row r="127" spans="1:9" ht="25" customHeight="1" x14ac:dyDescent="0.25">
      <c r="A127" s="54">
        <f>A126-1</f>
        <v>-2</v>
      </c>
      <c r="B127" s="707" t="e">
        <f>(H116/G116)*((G116+G117)/(F116+F117))*((F116+F117+F118)/(E116+E117+E118))</f>
        <v>#DIV/0!</v>
      </c>
      <c r="C127" s="1201">
        <f>E119</f>
        <v>0</v>
      </c>
      <c r="D127" s="1202"/>
      <c r="E127" s="1201" t="e">
        <f>(B127-1)*C127</f>
        <v>#DIV/0!</v>
      </c>
      <c r="F127" s="1202"/>
      <c r="G127" s="115"/>
      <c r="H127" s="115"/>
      <c r="I127" s="115"/>
    </row>
    <row r="128" spans="1:9" ht="25" customHeight="1" x14ac:dyDescent="0.25">
      <c r="A128" s="54">
        <f>A127-1</f>
        <v>-3</v>
      </c>
      <c r="B128" s="707" t="e">
        <f>(H116/G116)*((G116+G117)/(F116+F117))</f>
        <v>#DIV/0!</v>
      </c>
      <c r="C128" s="1201">
        <f>F118</f>
        <v>0</v>
      </c>
      <c r="D128" s="1202"/>
      <c r="E128" s="1201" t="e">
        <f>(B128-1)*C128</f>
        <v>#DIV/0!</v>
      </c>
      <c r="F128" s="1202"/>
      <c r="G128" s="115"/>
      <c r="H128" s="115"/>
      <c r="I128" s="115"/>
    </row>
    <row r="129" spans="1:14" ht="25" customHeight="1" x14ac:dyDescent="0.25">
      <c r="A129" s="54">
        <f>A128-1</f>
        <v>-4</v>
      </c>
      <c r="B129" s="707" t="e">
        <f>H116/G116</f>
        <v>#DIV/0!</v>
      </c>
      <c r="C129" s="1201">
        <f>G117</f>
        <v>0</v>
      </c>
      <c r="D129" s="1202"/>
      <c r="E129" s="1201" t="e">
        <f>(B129-1)*C129</f>
        <v>#DIV/0!</v>
      </c>
      <c r="F129" s="1202"/>
      <c r="G129" s="115"/>
      <c r="H129" s="115"/>
      <c r="I129" s="115"/>
    </row>
    <row r="141" spans="1:14" x14ac:dyDescent="0.25">
      <c r="A141" s="1162" t="s">
        <v>323</v>
      </c>
      <c r="B141" s="1162"/>
      <c r="C141" s="1162"/>
      <c r="D141" s="1162"/>
      <c r="E141" s="1162"/>
      <c r="F141" s="1162"/>
      <c r="G141" s="1162"/>
      <c r="H141" s="1162"/>
      <c r="I141" s="1162"/>
      <c r="J141" s="1162"/>
      <c r="K141" s="1162"/>
      <c r="L141" s="1162"/>
      <c r="M141" s="1162"/>
      <c r="N141" s="1162"/>
    </row>
    <row r="142" spans="1:14" x14ac:dyDescent="0.25">
      <c r="A142" s="1200" t="s">
        <v>673</v>
      </c>
      <c r="B142" s="1200"/>
      <c r="C142" s="1200"/>
      <c r="D142" s="1200"/>
      <c r="E142" s="1200"/>
      <c r="F142" s="1200"/>
      <c r="G142" s="1200"/>
      <c r="H142" s="1200"/>
      <c r="I142" s="1200"/>
      <c r="J142" s="1200"/>
      <c r="K142" s="1200"/>
      <c r="L142" s="1200"/>
      <c r="M142" s="1200"/>
      <c r="N142" s="1200"/>
    </row>
    <row r="143" spans="1:14" ht="24.05" customHeight="1" x14ac:dyDescent="0.25">
      <c r="A143" s="1292" t="s">
        <v>908</v>
      </c>
      <c r="B143" s="1281"/>
      <c r="C143" s="74" t="s">
        <v>894</v>
      </c>
      <c r="D143" s="202">
        <f t="shared" ref="D143:K143" si="11">E143-1</f>
        <v>-9</v>
      </c>
      <c r="E143" s="202">
        <f t="shared" si="11"/>
        <v>-8</v>
      </c>
      <c r="F143" s="202">
        <f t="shared" si="11"/>
        <v>-7</v>
      </c>
      <c r="G143" s="202">
        <f t="shared" si="11"/>
        <v>-6</v>
      </c>
      <c r="H143" s="202">
        <f t="shared" si="11"/>
        <v>-5</v>
      </c>
      <c r="I143" s="202">
        <f t="shared" si="11"/>
        <v>-4</v>
      </c>
      <c r="J143" s="202">
        <f t="shared" si="11"/>
        <v>-3</v>
      </c>
      <c r="K143" s="202">
        <f t="shared" si="11"/>
        <v>-2</v>
      </c>
      <c r="L143" s="202">
        <f>M143-1</f>
        <v>-1</v>
      </c>
      <c r="M143" s="202">
        <f>B2</f>
        <v>0</v>
      </c>
      <c r="N143" s="202" t="s">
        <v>736</v>
      </c>
    </row>
    <row r="144" spans="1:14" ht="18" customHeight="1" x14ac:dyDescent="0.25">
      <c r="A144" s="1136" t="s">
        <v>737</v>
      </c>
      <c r="B144" s="1137"/>
      <c r="C144" s="310">
        <f t="shared" ref="C144:L144" si="12">C145+C146+C147</f>
        <v>0</v>
      </c>
      <c r="D144" s="310">
        <f t="shared" si="12"/>
        <v>0</v>
      </c>
      <c r="E144" s="310">
        <f t="shared" si="12"/>
        <v>0</v>
      </c>
      <c r="F144" s="310">
        <f t="shared" si="12"/>
        <v>0</v>
      </c>
      <c r="G144" s="310">
        <f t="shared" si="12"/>
        <v>0</v>
      </c>
      <c r="H144" s="310">
        <f t="shared" si="12"/>
        <v>0</v>
      </c>
      <c r="I144" s="310">
        <f t="shared" si="12"/>
        <v>0</v>
      </c>
      <c r="J144" s="310">
        <f t="shared" si="12"/>
        <v>0</v>
      </c>
      <c r="K144" s="310">
        <f t="shared" si="12"/>
        <v>0</v>
      </c>
      <c r="L144" s="310">
        <f t="shared" si="12"/>
        <v>0</v>
      </c>
      <c r="M144" s="238" t="s">
        <v>411</v>
      </c>
      <c r="N144" s="310">
        <f>SUM(C144:L144)</f>
        <v>0</v>
      </c>
    </row>
    <row r="145" spans="1:14" ht="18" customHeight="1" x14ac:dyDescent="0.25">
      <c r="A145" s="1233" t="s">
        <v>1321</v>
      </c>
      <c r="B145" s="1234"/>
      <c r="C145" s="302"/>
      <c r="D145" s="302"/>
      <c r="E145" s="302"/>
      <c r="F145" s="302"/>
      <c r="G145" s="302"/>
      <c r="H145" s="302"/>
      <c r="I145" s="302"/>
      <c r="J145" s="302"/>
      <c r="K145" s="302"/>
      <c r="L145" s="302"/>
      <c r="M145" s="272" t="s">
        <v>411</v>
      </c>
      <c r="N145" s="311">
        <f>SUM(C145:L145)</f>
        <v>0</v>
      </c>
    </row>
    <row r="146" spans="1:14" ht="18" customHeight="1" x14ac:dyDescent="0.25">
      <c r="A146" s="1233" t="s">
        <v>1326</v>
      </c>
      <c r="B146" s="1234"/>
      <c r="C146" s="302"/>
      <c r="D146" s="302"/>
      <c r="E146" s="302"/>
      <c r="F146" s="302"/>
      <c r="G146" s="302"/>
      <c r="H146" s="302"/>
      <c r="I146" s="302"/>
      <c r="J146" s="302"/>
      <c r="K146" s="302"/>
      <c r="L146" s="302"/>
      <c r="M146" s="272" t="s">
        <v>411</v>
      </c>
      <c r="N146" s="311">
        <f>SUM(C146:L146)</f>
        <v>0</v>
      </c>
    </row>
    <row r="147" spans="1:14" ht="18" customHeight="1" x14ac:dyDescent="0.25">
      <c r="A147" s="1317" t="s">
        <v>738</v>
      </c>
      <c r="B147" s="1318"/>
      <c r="C147" s="307"/>
      <c r="D147" s="307"/>
      <c r="E147" s="307"/>
      <c r="F147" s="307"/>
      <c r="G147" s="307"/>
      <c r="H147" s="307"/>
      <c r="I147" s="307"/>
      <c r="J147" s="307"/>
      <c r="K147" s="307"/>
      <c r="L147" s="307"/>
      <c r="M147" s="272" t="s">
        <v>411</v>
      </c>
      <c r="N147" s="312">
        <f>SUM(C147:L147)</f>
        <v>0</v>
      </c>
    </row>
    <row r="148" spans="1:14" ht="18" customHeight="1" x14ac:dyDescent="0.25">
      <c r="A148" s="1136" t="s">
        <v>703</v>
      </c>
      <c r="B148" s="1137"/>
      <c r="C148" s="431"/>
      <c r="D148" s="431"/>
      <c r="E148" s="431"/>
      <c r="F148" s="431"/>
      <c r="G148" s="431"/>
      <c r="H148" s="301"/>
      <c r="I148" s="241"/>
      <c r="J148" s="431"/>
      <c r="K148" s="431"/>
      <c r="L148" s="301"/>
      <c r="M148" s="238"/>
      <c r="N148" s="311">
        <f t="shared" ref="N148:N153" si="13">SUM(C148:M148)</f>
        <v>0</v>
      </c>
    </row>
    <row r="149" spans="1:14" ht="18" customHeight="1" x14ac:dyDescent="0.25">
      <c r="A149" s="1134" t="s">
        <v>1328</v>
      </c>
      <c r="B149" s="1135"/>
      <c r="C149" s="295"/>
      <c r="D149" s="273"/>
      <c r="E149" s="273"/>
      <c r="F149" s="302"/>
      <c r="G149" s="272"/>
      <c r="H149" s="272"/>
      <c r="I149" s="295"/>
      <c r="J149" s="302"/>
      <c r="K149" s="272"/>
      <c r="L149" s="272"/>
      <c r="M149" s="272"/>
      <c r="N149" s="311">
        <f t="shared" si="13"/>
        <v>0</v>
      </c>
    </row>
    <row r="150" spans="1:14" ht="18" customHeight="1" x14ac:dyDescent="0.25">
      <c r="A150" s="1134" t="s">
        <v>739</v>
      </c>
      <c r="B150" s="1135"/>
      <c r="C150" s="311">
        <f>C151+C152+C153</f>
        <v>0</v>
      </c>
      <c r="D150" s="311" t="e">
        <f t="shared" ref="D150:M150" si="14">D151+D152+D153</f>
        <v>#DIV/0!</v>
      </c>
      <c r="E150" s="311" t="e">
        <f t="shared" si="14"/>
        <v>#DIV/0!</v>
      </c>
      <c r="F150" s="311" t="e">
        <f t="shared" si="14"/>
        <v>#DIV/0!</v>
      </c>
      <c r="G150" s="311" t="e">
        <f t="shared" si="14"/>
        <v>#DIV/0!</v>
      </c>
      <c r="H150" s="311" t="e">
        <f t="shared" si="14"/>
        <v>#DIV/0!</v>
      </c>
      <c r="I150" s="311" t="e">
        <f t="shared" si="14"/>
        <v>#DIV/0!</v>
      </c>
      <c r="J150" s="311" t="e">
        <f t="shared" si="14"/>
        <v>#DIV/0!</v>
      </c>
      <c r="K150" s="311" t="e">
        <f t="shared" si="14"/>
        <v>#DIV/0!</v>
      </c>
      <c r="L150" s="311" t="e">
        <f t="shared" si="14"/>
        <v>#DIV/0!</v>
      </c>
      <c r="M150" s="311" t="e">
        <f t="shared" si="14"/>
        <v>#DIV/0!</v>
      </c>
      <c r="N150" s="311" t="e">
        <f t="shared" si="13"/>
        <v>#DIV/0!</v>
      </c>
    </row>
    <row r="151" spans="1:14" ht="18" customHeight="1" x14ac:dyDescent="0.25">
      <c r="A151" s="1233" t="s">
        <v>1321</v>
      </c>
      <c r="B151" s="1234"/>
      <c r="C151" s="302"/>
      <c r="D151" s="302"/>
      <c r="E151" s="302"/>
      <c r="F151" s="302"/>
      <c r="G151" s="302"/>
      <c r="H151" s="302"/>
      <c r="I151" s="302"/>
      <c r="J151" s="302"/>
      <c r="K151" s="302"/>
      <c r="L151" s="302"/>
      <c r="M151" s="302"/>
      <c r="N151" s="311">
        <f t="shared" si="13"/>
        <v>0</v>
      </c>
    </row>
    <row r="152" spans="1:14" ht="18" customHeight="1" x14ac:dyDescent="0.25">
      <c r="A152" s="1233" t="s">
        <v>1326</v>
      </c>
      <c r="B152" s="1234"/>
      <c r="C152" s="302"/>
      <c r="D152" s="302"/>
      <c r="E152" s="302"/>
      <c r="F152" s="302"/>
      <c r="G152" s="302"/>
      <c r="H152" s="302"/>
      <c r="I152" s="302"/>
      <c r="J152" s="302"/>
      <c r="K152" s="302"/>
      <c r="L152" s="302"/>
      <c r="M152" s="302"/>
      <c r="N152" s="311">
        <f t="shared" si="13"/>
        <v>0</v>
      </c>
    </row>
    <row r="153" spans="1:14" ht="18" customHeight="1" x14ac:dyDescent="0.25">
      <c r="A153" s="1317" t="s">
        <v>738</v>
      </c>
      <c r="B153" s="1318"/>
      <c r="C153" s="307"/>
      <c r="D153" s="718" t="e">
        <f>I283</f>
        <v>#DIV/0!</v>
      </c>
      <c r="E153" s="718" t="e">
        <f>I282</f>
        <v>#DIV/0!</v>
      </c>
      <c r="F153" s="718" t="e">
        <f>I281</f>
        <v>#DIV/0!</v>
      </c>
      <c r="G153" s="718" t="e">
        <f>I280</f>
        <v>#DIV/0!</v>
      </c>
      <c r="H153" s="718" t="e">
        <f>I279</f>
        <v>#DIV/0!</v>
      </c>
      <c r="I153" s="718" t="e">
        <f>I278</f>
        <v>#DIV/0!</v>
      </c>
      <c r="J153" s="718" t="e">
        <f>I277</f>
        <v>#DIV/0!</v>
      </c>
      <c r="K153" s="718" t="e">
        <f>I276</f>
        <v>#DIV/0!</v>
      </c>
      <c r="L153" s="718" t="e">
        <f>I275</f>
        <v>#DIV/0!</v>
      </c>
      <c r="M153" s="718" t="e">
        <f>I274</f>
        <v>#DIV/0!</v>
      </c>
      <c r="N153" s="311" t="e">
        <f t="shared" si="13"/>
        <v>#DIV/0!</v>
      </c>
    </row>
    <row r="154" spans="1:14" ht="18" customHeight="1" x14ac:dyDescent="0.25">
      <c r="A154" s="1292" t="s">
        <v>740</v>
      </c>
      <c r="B154" s="1281"/>
      <c r="C154" s="269">
        <f>C148-C149+C150</f>
        <v>0</v>
      </c>
      <c r="D154" s="269" t="e">
        <f t="shared" ref="D154:N154" si="15">D148-D149+D150</f>
        <v>#DIV/0!</v>
      </c>
      <c r="E154" s="269" t="e">
        <f t="shared" si="15"/>
        <v>#DIV/0!</v>
      </c>
      <c r="F154" s="269" t="e">
        <f t="shared" si="15"/>
        <v>#DIV/0!</v>
      </c>
      <c r="G154" s="269" t="e">
        <f t="shared" si="15"/>
        <v>#DIV/0!</v>
      </c>
      <c r="H154" s="269" t="e">
        <f t="shared" si="15"/>
        <v>#DIV/0!</v>
      </c>
      <c r="I154" s="269" t="e">
        <f t="shared" si="15"/>
        <v>#DIV/0!</v>
      </c>
      <c r="J154" s="269" t="e">
        <f t="shared" si="15"/>
        <v>#DIV/0!</v>
      </c>
      <c r="K154" s="269" t="e">
        <f t="shared" si="15"/>
        <v>#DIV/0!</v>
      </c>
      <c r="L154" s="269" t="e">
        <f t="shared" si="15"/>
        <v>#DIV/0!</v>
      </c>
      <c r="M154" s="269" t="e">
        <f t="shared" si="15"/>
        <v>#DIV/0!</v>
      </c>
      <c r="N154" s="269" t="e">
        <f t="shared" si="15"/>
        <v>#DIV/0!</v>
      </c>
    </row>
    <row r="155" spans="1:14" ht="18" customHeight="1" x14ac:dyDescent="0.25">
      <c r="A155" s="1136" t="s">
        <v>1040</v>
      </c>
      <c r="B155" s="1137"/>
      <c r="C155" s="483"/>
      <c r="D155" s="302"/>
      <c r="E155" s="272"/>
      <c r="F155" s="272"/>
      <c r="G155" s="272"/>
      <c r="H155" s="272"/>
      <c r="I155" s="272"/>
      <c r="J155" s="272"/>
      <c r="K155" s="272"/>
      <c r="L155" s="272"/>
      <c r="M155" s="272" t="s">
        <v>411</v>
      </c>
      <c r="N155" s="251"/>
    </row>
    <row r="156" spans="1:14" ht="18" customHeight="1" x14ac:dyDescent="0.25">
      <c r="A156" s="1142" t="s">
        <v>1041</v>
      </c>
      <c r="B156" s="1143"/>
      <c r="C156" s="484"/>
      <c r="D156" s="307"/>
      <c r="E156" s="274"/>
      <c r="F156" s="274"/>
      <c r="G156" s="274"/>
      <c r="H156" s="274"/>
      <c r="I156" s="274"/>
      <c r="J156" s="274"/>
      <c r="K156" s="274"/>
      <c r="L156" s="274"/>
      <c r="M156" s="274" t="s">
        <v>411</v>
      </c>
      <c r="N156" s="250"/>
    </row>
    <row r="157" spans="1:14" ht="18" customHeight="1" x14ac:dyDescent="0.25">
      <c r="A157" s="1292" t="s">
        <v>1016</v>
      </c>
      <c r="B157" s="1281"/>
      <c r="C157" s="484"/>
      <c r="D157" s="267" t="e">
        <f>D154+D155-D156</f>
        <v>#DIV/0!</v>
      </c>
      <c r="E157" s="267" t="e">
        <f t="shared" ref="E157:L157" si="16">E154+E155-E156</f>
        <v>#DIV/0!</v>
      </c>
      <c r="F157" s="267" t="e">
        <f t="shared" si="16"/>
        <v>#DIV/0!</v>
      </c>
      <c r="G157" s="267" t="e">
        <f t="shared" si="16"/>
        <v>#DIV/0!</v>
      </c>
      <c r="H157" s="267" t="e">
        <f t="shared" si="16"/>
        <v>#DIV/0!</v>
      </c>
      <c r="I157" s="267" t="e">
        <f t="shared" si="16"/>
        <v>#DIV/0!</v>
      </c>
      <c r="J157" s="267" t="e">
        <f t="shared" si="16"/>
        <v>#DIV/0!</v>
      </c>
      <c r="K157" s="267" t="e">
        <f t="shared" si="16"/>
        <v>#DIV/0!</v>
      </c>
      <c r="L157" s="267" t="e">
        <f t="shared" si="16"/>
        <v>#DIV/0!</v>
      </c>
      <c r="M157" s="267" t="e">
        <f>M154</f>
        <v>#DIV/0!</v>
      </c>
      <c r="N157" s="250"/>
    </row>
    <row r="158" spans="1:14" ht="18" customHeight="1" x14ac:dyDescent="0.25">
      <c r="A158" s="1138" t="s">
        <v>678</v>
      </c>
      <c r="B158" s="1139"/>
      <c r="C158" s="145"/>
      <c r="D158" s="337" t="e">
        <f>D157/D27</f>
        <v>#DIV/0!</v>
      </c>
      <c r="E158" s="337" t="e">
        <f t="shared" ref="E158:M158" si="17">E157/E27</f>
        <v>#DIV/0!</v>
      </c>
      <c r="F158" s="337" t="e">
        <f t="shared" si="17"/>
        <v>#DIV/0!</v>
      </c>
      <c r="G158" s="337" t="e">
        <f t="shared" si="17"/>
        <v>#DIV/0!</v>
      </c>
      <c r="H158" s="337" t="e">
        <f t="shared" si="17"/>
        <v>#DIV/0!</v>
      </c>
      <c r="I158" s="337" t="e">
        <f t="shared" si="17"/>
        <v>#DIV/0!</v>
      </c>
      <c r="J158" s="337" t="e">
        <f t="shared" si="17"/>
        <v>#DIV/0!</v>
      </c>
      <c r="K158" s="337" t="e">
        <f t="shared" si="17"/>
        <v>#DIV/0!</v>
      </c>
      <c r="L158" s="337" t="e">
        <f t="shared" si="17"/>
        <v>#DIV/0!</v>
      </c>
      <c r="M158" s="337" t="e">
        <f t="shared" si="17"/>
        <v>#DIV/0!</v>
      </c>
      <c r="N158" s="62"/>
    </row>
    <row r="159" spans="1:14" s="221" customFormat="1" ht="20.149999999999999" customHeight="1" x14ac:dyDescent="0.25">
      <c r="A159" s="338"/>
      <c r="B159" s="338"/>
      <c r="C159" s="128"/>
      <c r="D159" s="339"/>
      <c r="E159" s="339"/>
      <c r="F159" s="339"/>
      <c r="G159" s="339"/>
      <c r="H159" s="339"/>
      <c r="I159" s="339"/>
      <c r="J159" s="339"/>
      <c r="K159" s="339"/>
      <c r="L159" s="339"/>
      <c r="M159" s="339"/>
      <c r="N159" s="128"/>
    </row>
    <row r="160" spans="1:14" x14ac:dyDescent="0.25">
      <c r="A160" s="73"/>
      <c r="B160" s="73"/>
      <c r="C160" s="67"/>
      <c r="D160" s="67"/>
      <c r="E160" s="67"/>
      <c r="F160" s="67"/>
      <c r="G160" s="67"/>
      <c r="H160" s="67"/>
      <c r="I160" s="67"/>
      <c r="J160" s="67"/>
      <c r="K160" s="67"/>
      <c r="L160" s="67"/>
      <c r="M160" s="67"/>
      <c r="N160" s="67"/>
    </row>
    <row r="161" spans="1:14" x14ac:dyDescent="0.25">
      <c r="A161" s="1200" t="s">
        <v>1589</v>
      </c>
      <c r="B161" s="1200"/>
      <c r="C161" s="1200"/>
      <c r="D161" s="1200"/>
      <c r="E161" s="1200"/>
      <c r="F161" s="1200"/>
      <c r="G161" s="1200"/>
      <c r="H161" s="1200"/>
      <c r="I161" s="1200"/>
      <c r="J161" s="1200"/>
      <c r="K161" s="1200"/>
      <c r="L161" s="1200"/>
      <c r="M161" s="1200"/>
      <c r="N161" s="1200"/>
    </row>
    <row r="162" spans="1:14" ht="20.149999999999999" customHeight="1" x14ac:dyDescent="0.25">
      <c r="A162" s="1292" t="s">
        <v>908</v>
      </c>
      <c r="B162" s="1281"/>
      <c r="C162" s="74" t="s">
        <v>894</v>
      </c>
      <c r="D162" s="202">
        <f t="shared" ref="D162:K162" si="18">E162-1</f>
        <v>-9</v>
      </c>
      <c r="E162" s="202">
        <f t="shared" si="18"/>
        <v>-8</v>
      </c>
      <c r="F162" s="202">
        <f t="shared" si="18"/>
        <v>-7</v>
      </c>
      <c r="G162" s="202">
        <f t="shared" si="18"/>
        <v>-6</v>
      </c>
      <c r="H162" s="202">
        <f t="shared" si="18"/>
        <v>-5</v>
      </c>
      <c r="I162" s="202">
        <f t="shared" si="18"/>
        <v>-4</v>
      </c>
      <c r="J162" s="202">
        <f t="shared" si="18"/>
        <v>-3</v>
      </c>
      <c r="K162" s="202">
        <f t="shared" si="18"/>
        <v>-2</v>
      </c>
      <c r="L162" s="202">
        <f>M162-1</f>
        <v>-1</v>
      </c>
      <c r="M162" s="202">
        <f>B2</f>
        <v>0</v>
      </c>
      <c r="N162" s="202" t="s">
        <v>736</v>
      </c>
    </row>
    <row r="163" spans="1:14" ht="18" customHeight="1" x14ac:dyDescent="0.25">
      <c r="A163" s="1136" t="s">
        <v>737</v>
      </c>
      <c r="B163" s="1137"/>
      <c r="C163" s="310">
        <f t="shared" ref="C163:L163" si="19">C164+C165+C166</f>
        <v>0</v>
      </c>
      <c r="D163" s="310">
        <f t="shared" si="19"/>
        <v>0</v>
      </c>
      <c r="E163" s="310">
        <f t="shared" si="19"/>
        <v>0</v>
      </c>
      <c r="F163" s="310">
        <f t="shared" si="19"/>
        <v>0</v>
      </c>
      <c r="G163" s="310">
        <f t="shared" si="19"/>
        <v>0</v>
      </c>
      <c r="H163" s="310">
        <f t="shared" si="19"/>
        <v>0</v>
      </c>
      <c r="I163" s="310">
        <f t="shared" si="19"/>
        <v>0</v>
      </c>
      <c r="J163" s="310">
        <f t="shared" si="19"/>
        <v>0</v>
      </c>
      <c r="K163" s="310">
        <f t="shared" si="19"/>
        <v>0</v>
      </c>
      <c r="L163" s="310">
        <f t="shared" si="19"/>
        <v>0</v>
      </c>
      <c r="M163" s="238" t="s">
        <v>411</v>
      </c>
      <c r="N163" s="310">
        <f>SUM(C163:L163)</f>
        <v>0</v>
      </c>
    </row>
    <row r="164" spans="1:14" ht="18" customHeight="1" x14ac:dyDescent="0.25">
      <c r="A164" s="1233" t="s">
        <v>1321</v>
      </c>
      <c r="B164" s="1234"/>
      <c r="C164" s="302"/>
      <c r="D164" s="302"/>
      <c r="E164" s="302"/>
      <c r="F164" s="302"/>
      <c r="G164" s="302"/>
      <c r="H164" s="302"/>
      <c r="I164" s="302"/>
      <c r="J164" s="302"/>
      <c r="K164" s="302"/>
      <c r="L164" s="302"/>
      <c r="M164" s="272" t="s">
        <v>411</v>
      </c>
      <c r="N164" s="311">
        <f>SUM(C164:L164)</f>
        <v>0</v>
      </c>
    </row>
    <row r="165" spans="1:14" ht="18" customHeight="1" x14ac:dyDescent="0.25">
      <c r="A165" s="1233" t="s">
        <v>1326</v>
      </c>
      <c r="B165" s="1234"/>
      <c r="C165" s="302"/>
      <c r="D165" s="302"/>
      <c r="E165" s="302"/>
      <c r="F165" s="302"/>
      <c r="G165" s="302"/>
      <c r="H165" s="302"/>
      <c r="I165" s="302"/>
      <c r="J165" s="302"/>
      <c r="K165" s="302"/>
      <c r="L165" s="302"/>
      <c r="M165" s="272" t="s">
        <v>411</v>
      </c>
      <c r="N165" s="311">
        <f>SUM(C165:L165)</f>
        <v>0</v>
      </c>
    </row>
    <row r="166" spans="1:14" ht="18" customHeight="1" x14ac:dyDescent="0.25">
      <c r="A166" s="1317" t="s">
        <v>738</v>
      </c>
      <c r="B166" s="1318"/>
      <c r="C166" s="307"/>
      <c r="D166" s="307"/>
      <c r="E166" s="307"/>
      <c r="F166" s="307"/>
      <c r="G166" s="307"/>
      <c r="H166" s="307"/>
      <c r="I166" s="307"/>
      <c r="J166" s="307"/>
      <c r="K166" s="307"/>
      <c r="L166" s="307"/>
      <c r="M166" s="272" t="s">
        <v>411</v>
      </c>
      <c r="N166" s="312">
        <f>SUM(C166:L166)</f>
        <v>0</v>
      </c>
    </row>
    <row r="167" spans="1:14" ht="18" customHeight="1" x14ac:dyDescent="0.25">
      <c r="A167" s="1136" t="s">
        <v>703</v>
      </c>
      <c r="B167" s="1137"/>
      <c r="C167" s="431"/>
      <c r="D167" s="431"/>
      <c r="E167" s="431"/>
      <c r="F167" s="431"/>
      <c r="G167" s="431"/>
      <c r="H167" s="301"/>
      <c r="I167" s="241"/>
      <c r="J167" s="431"/>
      <c r="K167" s="431"/>
      <c r="L167" s="301"/>
      <c r="M167" s="238"/>
      <c r="N167" s="311">
        <f t="shared" ref="N167:N172" si="20">SUM(C167:M167)</f>
        <v>0</v>
      </c>
    </row>
    <row r="168" spans="1:14" ht="18" customHeight="1" x14ac:dyDescent="0.25">
      <c r="A168" s="1134" t="s">
        <v>1328</v>
      </c>
      <c r="B168" s="1135"/>
      <c r="C168" s="295"/>
      <c r="D168" s="273"/>
      <c r="E168" s="273"/>
      <c r="F168" s="302"/>
      <c r="G168" s="272"/>
      <c r="H168" s="272"/>
      <c r="I168" s="295"/>
      <c r="J168" s="302"/>
      <c r="K168" s="272"/>
      <c r="L168" s="272"/>
      <c r="M168" s="272"/>
      <c r="N168" s="311">
        <f t="shared" si="20"/>
        <v>0</v>
      </c>
    </row>
    <row r="169" spans="1:14" ht="18" customHeight="1" x14ac:dyDescent="0.25">
      <c r="A169" s="1134" t="s">
        <v>739</v>
      </c>
      <c r="B169" s="1135"/>
      <c r="C169" s="311">
        <f t="shared" ref="C169:M169" si="21">C170+C171+C172</f>
        <v>0</v>
      </c>
      <c r="D169" s="311" t="e">
        <f t="shared" si="21"/>
        <v>#DIV/0!</v>
      </c>
      <c r="E169" s="311" t="e">
        <f t="shared" si="21"/>
        <v>#DIV/0!</v>
      </c>
      <c r="F169" s="311" t="e">
        <f t="shared" si="21"/>
        <v>#DIV/0!</v>
      </c>
      <c r="G169" s="311" t="e">
        <f t="shared" si="21"/>
        <v>#DIV/0!</v>
      </c>
      <c r="H169" s="311" t="e">
        <f t="shared" si="21"/>
        <v>#DIV/0!</v>
      </c>
      <c r="I169" s="311" t="e">
        <f t="shared" si="21"/>
        <v>#DIV/0!</v>
      </c>
      <c r="J169" s="311" t="e">
        <f t="shared" si="21"/>
        <v>#DIV/0!</v>
      </c>
      <c r="K169" s="311" t="e">
        <f t="shared" si="21"/>
        <v>#DIV/0!</v>
      </c>
      <c r="L169" s="311" t="e">
        <f t="shared" si="21"/>
        <v>#DIV/0!</v>
      </c>
      <c r="M169" s="311" t="e">
        <f t="shared" si="21"/>
        <v>#DIV/0!</v>
      </c>
      <c r="N169" s="311" t="e">
        <f t="shared" si="20"/>
        <v>#DIV/0!</v>
      </c>
    </row>
    <row r="170" spans="1:14" ht="18" customHeight="1" x14ac:dyDescent="0.25">
      <c r="A170" s="1233" t="s">
        <v>1321</v>
      </c>
      <c r="B170" s="1234"/>
      <c r="C170" s="302"/>
      <c r="D170" s="302"/>
      <c r="E170" s="302"/>
      <c r="F170" s="302"/>
      <c r="G170" s="302"/>
      <c r="H170" s="302"/>
      <c r="I170" s="302"/>
      <c r="J170" s="302"/>
      <c r="K170" s="302"/>
      <c r="L170" s="302"/>
      <c r="M170" s="302"/>
      <c r="N170" s="311">
        <f t="shared" si="20"/>
        <v>0</v>
      </c>
    </row>
    <row r="171" spans="1:14" ht="18" customHeight="1" x14ac:dyDescent="0.25">
      <c r="A171" s="1233" t="s">
        <v>1326</v>
      </c>
      <c r="B171" s="1234"/>
      <c r="C171" s="302"/>
      <c r="D171" s="302"/>
      <c r="E171" s="302"/>
      <c r="F171" s="302"/>
      <c r="G171" s="302"/>
      <c r="H171" s="302"/>
      <c r="I171" s="302"/>
      <c r="J171" s="302"/>
      <c r="K171" s="302"/>
      <c r="L171" s="302"/>
      <c r="M171" s="302"/>
      <c r="N171" s="311">
        <f t="shared" si="20"/>
        <v>0</v>
      </c>
    </row>
    <row r="172" spans="1:14" ht="18" customHeight="1" x14ac:dyDescent="0.25">
      <c r="A172" s="1317" t="s">
        <v>738</v>
      </c>
      <c r="B172" s="1318"/>
      <c r="C172" s="307"/>
      <c r="D172" s="718" t="e">
        <f>H316</f>
        <v>#DIV/0!</v>
      </c>
      <c r="E172" s="718" t="e">
        <f>H315</f>
        <v>#DIV/0!</v>
      </c>
      <c r="F172" s="718" t="e">
        <f>H314</f>
        <v>#DIV/0!</v>
      </c>
      <c r="G172" s="718" t="e">
        <f>H313</f>
        <v>#DIV/0!</v>
      </c>
      <c r="H172" s="718" t="e">
        <f>H312</f>
        <v>#DIV/0!</v>
      </c>
      <c r="I172" s="718" t="e">
        <f>H311</f>
        <v>#DIV/0!</v>
      </c>
      <c r="J172" s="718" t="e">
        <f>H310</f>
        <v>#DIV/0!</v>
      </c>
      <c r="K172" s="718" t="e">
        <f>H309</f>
        <v>#DIV/0!</v>
      </c>
      <c r="L172" s="718" t="e">
        <f>H308</f>
        <v>#DIV/0!</v>
      </c>
      <c r="M172" s="718" t="e">
        <f>H307</f>
        <v>#DIV/0!</v>
      </c>
      <c r="N172" s="311" t="e">
        <f t="shared" si="20"/>
        <v>#DIV/0!</v>
      </c>
    </row>
    <row r="173" spans="1:14" ht="18" customHeight="1" x14ac:dyDescent="0.25">
      <c r="A173" s="1292" t="s">
        <v>740</v>
      </c>
      <c r="B173" s="1281"/>
      <c r="C173" s="269">
        <f>C167-C168+C169</f>
        <v>0</v>
      </c>
      <c r="D173" s="269" t="e">
        <f t="shared" ref="D173:N173" si="22">D167-D168+D169</f>
        <v>#DIV/0!</v>
      </c>
      <c r="E173" s="269" t="e">
        <f t="shared" si="22"/>
        <v>#DIV/0!</v>
      </c>
      <c r="F173" s="269" t="e">
        <f t="shared" si="22"/>
        <v>#DIV/0!</v>
      </c>
      <c r="G173" s="269" t="e">
        <f t="shared" si="22"/>
        <v>#DIV/0!</v>
      </c>
      <c r="H173" s="269" t="e">
        <f t="shared" si="22"/>
        <v>#DIV/0!</v>
      </c>
      <c r="I173" s="269" t="e">
        <f t="shared" si="22"/>
        <v>#DIV/0!</v>
      </c>
      <c r="J173" s="269" t="e">
        <f t="shared" si="22"/>
        <v>#DIV/0!</v>
      </c>
      <c r="K173" s="269" t="e">
        <f t="shared" si="22"/>
        <v>#DIV/0!</v>
      </c>
      <c r="L173" s="269" t="e">
        <f t="shared" si="22"/>
        <v>#DIV/0!</v>
      </c>
      <c r="M173" s="269" t="e">
        <f t="shared" si="22"/>
        <v>#DIV/0!</v>
      </c>
      <c r="N173" s="269" t="e">
        <f t="shared" si="22"/>
        <v>#DIV/0!</v>
      </c>
    </row>
    <row r="174" spans="1:14" ht="18" customHeight="1" x14ac:dyDescent="0.25">
      <c r="A174" s="1136" t="s">
        <v>1040</v>
      </c>
      <c r="B174" s="1137"/>
      <c r="C174" s="483"/>
      <c r="D174" s="302"/>
      <c r="E174" s="272"/>
      <c r="F174" s="272"/>
      <c r="G174" s="272"/>
      <c r="H174" s="272"/>
      <c r="I174" s="272"/>
      <c r="J174" s="272"/>
      <c r="K174" s="272"/>
      <c r="L174" s="272"/>
      <c r="M174" s="272" t="s">
        <v>411</v>
      </c>
      <c r="N174" s="251"/>
    </row>
    <row r="175" spans="1:14" ht="18" customHeight="1" x14ac:dyDescent="0.25">
      <c r="A175" s="1142" t="s">
        <v>1041</v>
      </c>
      <c r="B175" s="1143"/>
      <c r="C175" s="484"/>
      <c r="D175" s="307"/>
      <c r="E175" s="274"/>
      <c r="F175" s="274"/>
      <c r="G175" s="274"/>
      <c r="H175" s="274"/>
      <c r="I175" s="274"/>
      <c r="J175" s="274"/>
      <c r="K175" s="274"/>
      <c r="L175" s="274"/>
      <c r="M175" s="274" t="s">
        <v>411</v>
      </c>
      <c r="N175" s="250"/>
    </row>
    <row r="176" spans="1:14" ht="18" customHeight="1" x14ac:dyDescent="0.25">
      <c r="A176" s="1292" t="s">
        <v>1016</v>
      </c>
      <c r="B176" s="1281"/>
      <c r="C176" s="484"/>
      <c r="D176" s="267" t="e">
        <f t="shared" ref="D176:L176" si="23">D173+D174-D175</f>
        <v>#DIV/0!</v>
      </c>
      <c r="E176" s="267" t="e">
        <f t="shared" si="23"/>
        <v>#DIV/0!</v>
      </c>
      <c r="F176" s="267" t="e">
        <f t="shared" si="23"/>
        <v>#DIV/0!</v>
      </c>
      <c r="G176" s="267" t="e">
        <f t="shared" si="23"/>
        <v>#DIV/0!</v>
      </c>
      <c r="H176" s="267" t="e">
        <f t="shared" si="23"/>
        <v>#DIV/0!</v>
      </c>
      <c r="I176" s="267" t="e">
        <f t="shared" si="23"/>
        <v>#DIV/0!</v>
      </c>
      <c r="J176" s="267" t="e">
        <f t="shared" si="23"/>
        <v>#DIV/0!</v>
      </c>
      <c r="K176" s="267" t="e">
        <f t="shared" si="23"/>
        <v>#DIV/0!</v>
      </c>
      <c r="L176" s="267" t="e">
        <f t="shared" si="23"/>
        <v>#DIV/0!</v>
      </c>
      <c r="M176" s="267" t="e">
        <f>M173</f>
        <v>#DIV/0!</v>
      </c>
      <c r="N176" s="250"/>
    </row>
    <row r="177" spans="1:14" ht="18" customHeight="1" x14ac:dyDescent="0.25">
      <c r="A177" s="1138" t="s">
        <v>678</v>
      </c>
      <c r="B177" s="1139"/>
      <c r="C177" s="145"/>
      <c r="D177" s="337" t="e">
        <f>D176/D51</f>
        <v>#DIV/0!</v>
      </c>
      <c r="E177" s="337" t="e">
        <f t="shared" ref="E177:M177" si="24">E176/E51</f>
        <v>#DIV/0!</v>
      </c>
      <c r="F177" s="337" t="e">
        <f t="shared" si="24"/>
        <v>#DIV/0!</v>
      </c>
      <c r="G177" s="337" t="e">
        <f t="shared" si="24"/>
        <v>#DIV/0!</v>
      </c>
      <c r="H177" s="337" t="e">
        <f t="shared" si="24"/>
        <v>#DIV/0!</v>
      </c>
      <c r="I177" s="337" t="e">
        <f t="shared" si="24"/>
        <v>#DIV/0!</v>
      </c>
      <c r="J177" s="337" t="e">
        <f t="shared" si="24"/>
        <v>#DIV/0!</v>
      </c>
      <c r="K177" s="337" t="e">
        <f t="shared" si="24"/>
        <v>#DIV/0!</v>
      </c>
      <c r="L177" s="337" t="e">
        <f t="shared" si="24"/>
        <v>#DIV/0!</v>
      </c>
      <c r="M177" s="337" t="e">
        <f t="shared" si="24"/>
        <v>#DIV/0!</v>
      </c>
      <c r="N177" s="62"/>
    </row>
    <row r="178" spans="1:14" x14ac:dyDescent="0.25">
      <c r="A178" s="73"/>
      <c r="B178" s="73"/>
      <c r="C178" s="67"/>
      <c r="D178" s="67"/>
      <c r="E178" s="67"/>
      <c r="F178" s="67"/>
      <c r="G178" s="67"/>
      <c r="H178" s="67"/>
      <c r="I178" s="67"/>
      <c r="J178" s="67"/>
      <c r="K178" s="67"/>
      <c r="L178" s="67"/>
      <c r="M178" s="67"/>
      <c r="N178" s="67"/>
    </row>
    <row r="179" spans="1:14" x14ac:dyDescent="0.25">
      <c r="A179" s="73"/>
      <c r="B179" s="73"/>
      <c r="C179" s="67"/>
      <c r="D179" s="67"/>
      <c r="E179" s="67"/>
      <c r="F179" s="67"/>
      <c r="G179" s="67"/>
      <c r="H179" s="67"/>
      <c r="I179" s="67"/>
      <c r="J179" s="67"/>
      <c r="K179" s="67"/>
      <c r="L179" s="67"/>
      <c r="M179" s="67"/>
      <c r="N179" s="67"/>
    </row>
    <row r="180" spans="1:14" x14ac:dyDescent="0.25">
      <c r="A180" s="1162" t="s">
        <v>1042</v>
      </c>
      <c r="B180" s="1162"/>
      <c r="C180" s="1162"/>
      <c r="D180" s="1162"/>
      <c r="E180" s="1162"/>
      <c r="F180" s="1162"/>
      <c r="G180" s="1162"/>
      <c r="H180" s="1162"/>
      <c r="I180" s="1162"/>
      <c r="J180" s="1162"/>
      <c r="K180" s="1162"/>
      <c r="L180" s="1162"/>
      <c r="M180" s="1162"/>
      <c r="N180" s="1162"/>
    </row>
    <row r="181" spans="1:14" x14ac:dyDescent="0.25">
      <c r="A181" s="1200" t="s">
        <v>324</v>
      </c>
      <c r="B181" s="1200"/>
      <c r="C181" s="1200"/>
      <c r="D181" s="1200"/>
      <c r="E181" s="1200"/>
      <c r="F181" s="1200"/>
      <c r="G181" s="1200"/>
      <c r="H181" s="1200"/>
      <c r="I181" s="1200"/>
      <c r="J181" s="1200"/>
      <c r="K181" s="1200"/>
      <c r="L181" s="1200"/>
      <c r="M181" s="1200"/>
      <c r="N181" s="1200"/>
    </row>
    <row r="182" spans="1:14" ht="24.05" customHeight="1" x14ac:dyDescent="0.25">
      <c r="A182" s="1292" t="s">
        <v>908</v>
      </c>
      <c r="B182" s="1281"/>
      <c r="C182" s="55" t="s">
        <v>894</v>
      </c>
      <c r="D182" s="202">
        <f t="shared" ref="D182:K182" si="25">E182-1</f>
        <v>-9</v>
      </c>
      <c r="E182" s="202">
        <f t="shared" si="25"/>
        <v>-8</v>
      </c>
      <c r="F182" s="202">
        <f t="shared" si="25"/>
        <v>-7</v>
      </c>
      <c r="G182" s="202">
        <f t="shared" si="25"/>
        <v>-6</v>
      </c>
      <c r="H182" s="202">
        <f t="shared" si="25"/>
        <v>-5</v>
      </c>
      <c r="I182" s="202">
        <f t="shared" si="25"/>
        <v>-4</v>
      </c>
      <c r="J182" s="202">
        <f t="shared" si="25"/>
        <v>-3</v>
      </c>
      <c r="K182" s="202">
        <f t="shared" si="25"/>
        <v>-2</v>
      </c>
      <c r="L182" s="202">
        <f>M182-1</f>
        <v>-1</v>
      </c>
      <c r="M182" s="202">
        <f>B2</f>
        <v>0</v>
      </c>
      <c r="N182" s="202" t="s">
        <v>736</v>
      </c>
    </row>
    <row r="183" spans="1:14" ht="20.149999999999999" customHeight="1" x14ac:dyDescent="0.25">
      <c r="A183" s="1136" t="s">
        <v>737</v>
      </c>
      <c r="B183" s="1137"/>
      <c r="C183" s="310">
        <f>C184+C185+C186</f>
        <v>0</v>
      </c>
      <c r="D183" s="310">
        <f t="shared" ref="D183:L183" si="26">D184+D185+D186</f>
        <v>0</v>
      </c>
      <c r="E183" s="310">
        <f t="shared" si="26"/>
        <v>0</v>
      </c>
      <c r="F183" s="310">
        <f t="shared" si="26"/>
        <v>0</v>
      </c>
      <c r="G183" s="310">
        <f t="shared" si="26"/>
        <v>0</v>
      </c>
      <c r="H183" s="310">
        <f t="shared" si="26"/>
        <v>0</v>
      </c>
      <c r="I183" s="310">
        <f t="shared" si="26"/>
        <v>0</v>
      </c>
      <c r="J183" s="310">
        <f t="shared" si="26"/>
        <v>0</v>
      </c>
      <c r="K183" s="310">
        <f t="shared" si="26"/>
        <v>0</v>
      </c>
      <c r="L183" s="310">
        <f t="shared" si="26"/>
        <v>0</v>
      </c>
      <c r="M183" s="238" t="s">
        <v>411</v>
      </c>
      <c r="N183" s="310">
        <f>SUM(C183:L183)</f>
        <v>0</v>
      </c>
    </row>
    <row r="184" spans="1:14" ht="20.149999999999999" customHeight="1" x14ac:dyDescent="0.25">
      <c r="A184" s="1233" t="s">
        <v>1321</v>
      </c>
      <c r="B184" s="1234"/>
      <c r="C184" s="743">
        <f>C145+C164</f>
        <v>0</v>
      </c>
      <c r="D184" s="743">
        <f t="shared" ref="D184:L184" si="27">D145+D164</f>
        <v>0</v>
      </c>
      <c r="E184" s="743">
        <f t="shared" si="27"/>
        <v>0</v>
      </c>
      <c r="F184" s="743">
        <f t="shared" si="27"/>
        <v>0</v>
      </c>
      <c r="G184" s="743">
        <f t="shared" si="27"/>
        <v>0</v>
      </c>
      <c r="H184" s="743">
        <f t="shared" si="27"/>
        <v>0</v>
      </c>
      <c r="I184" s="743">
        <f t="shared" si="27"/>
        <v>0</v>
      </c>
      <c r="J184" s="743">
        <f t="shared" si="27"/>
        <v>0</v>
      </c>
      <c r="K184" s="743">
        <f t="shared" si="27"/>
        <v>0</v>
      </c>
      <c r="L184" s="743">
        <f t="shared" si="27"/>
        <v>0</v>
      </c>
      <c r="M184" s="272" t="s">
        <v>411</v>
      </c>
      <c r="N184" s="311">
        <f>SUM(C184:L184)</f>
        <v>0</v>
      </c>
    </row>
    <row r="185" spans="1:14" ht="20.149999999999999" customHeight="1" x14ac:dyDescent="0.25">
      <c r="A185" s="1233" t="s">
        <v>1326</v>
      </c>
      <c r="B185" s="1234"/>
      <c r="C185" s="743">
        <f t="shared" ref="C185:M188" si="28">C146+C165</f>
        <v>0</v>
      </c>
      <c r="D185" s="743">
        <f t="shared" si="28"/>
        <v>0</v>
      </c>
      <c r="E185" s="743">
        <f t="shared" si="28"/>
        <v>0</v>
      </c>
      <c r="F185" s="743">
        <f t="shared" si="28"/>
        <v>0</v>
      </c>
      <c r="G185" s="743">
        <f t="shared" si="28"/>
        <v>0</v>
      </c>
      <c r="H185" s="743">
        <f t="shared" si="28"/>
        <v>0</v>
      </c>
      <c r="I185" s="743">
        <f t="shared" si="28"/>
        <v>0</v>
      </c>
      <c r="J185" s="743">
        <f t="shared" si="28"/>
        <v>0</v>
      </c>
      <c r="K185" s="743">
        <f t="shared" si="28"/>
        <v>0</v>
      </c>
      <c r="L185" s="743">
        <f t="shared" si="28"/>
        <v>0</v>
      </c>
      <c r="M185" s="272" t="s">
        <v>411</v>
      </c>
      <c r="N185" s="311">
        <f>SUM(C185:L185)</f>
        <v>0</v>
      </c>
    </row>
    <row r="186" spans="1:14" ht="20.149999999999999" customHeight="1" x14ac:dyDescent="0.25">
      <c r="A186" s="1233" t="s">
        <v>738</v>
      </c>
      <c r="B186" s="1234"/>
      <c r="C186" s="718">
        <f t="shared" si="28"/>
        <v>0</v>
      </c>
      <c r="D186" s="718">
        <f t="shared" si="28"/>
        <v>0</v>
      </c>
      <c r="E186" s="718">
        <f t="shared" si="28"/>
        <v>0</v>
      </c>
      <c r="F186" s="718">
        <f t="shared" si="28"/>
        <v>0</v>
      </c>
      <c r="G186" s="718">
        <f t="shared" si="28"/>
        <v>0</v>
      </c>
      <c r="H186" s="718">
        <f t="shared" si="28"/>
        <v>0</v>
      </c>
      <c r="I186" s="718">
        <f t="shared" si="28"/>
        <v>0</v>
      </c>
      <c r="J186" s="718">
        <f t="shared" si="28"/>
        <v>0</v>
      </c>
      <c r="K186" s="718">
        <f t="shared" si="28"/>
        <v>0</v>
      </c>
      <c r="L186" s="718">
        <f t="shared" si="28"/>
        <v>0</v>
      </c>
      <c r="M186" s="274" t="s">
        <v>411</v>
      </c>
      <c r="N186" s="312">
        <f>SUM(C186:L186)</f>
        <v>0</v>
      </c>
    </row>
    <row r="187" spans="1:14" ht="20.149999999999999" customHeight="1" x14ac:dyDescent="0.25">
      <c r="A187" s="1136" t="s">
        <v>1043</v>
      </c>
      <c r="B187" s="1137"/>
      <c r="C187" s="721">
        <f t="shared" si="28"/>
        <v>0</v>
      </c>
      <c r="D187" s="743">
        <f t="shared" si="28"/>
        <v>0</v>
      </c>
      <c r="E187" s="722">
        <f t="shared" si="28"/>
        <v>0</v>
      </c>
      <c r="F187" s="722">
        <f t="shared" si="28"/>
        <v>0</v>
      </c>
      <c r="G187" s="722">
        <f t="shared" si="28"/>
        <v>0</v>
      </c>
      <c r="H187" s="722">
        <f t="shared" si="28"/>
        <v>0</v>
      </c>
      <c r="I187" s="745">
        <f t="shared" si="28"/>
        <v>0</v>
      </c>
      <c r="J187" s="721">
        <f t="shared" si="28"/>
        <v>0</v>
      </c>
      <c r="K187" s="721">
        <f t="shared" si="28"/>
        <v>0</v>
      </c>
      <c r="L187" s="743">
        <f t="shared" si="28"/>
        <v>0</v>
      </c>
      <c r="M187" s="722">
        <f t="shared" si="28"/>
        <v>0</v>
      </c>
      <c r="N187" s="311">
        <f t="shared" ref="N187:N192" si="29">SUM(C187:M187)</f>
        <v>0</v>
      </c>
    </row>
    <row r="188" spans="1:14" ht="20.149999999999999" customHeight="1" x14ac:dyDescent="0.25">
      <c r="A188" s="1134" t="s">
        <v>1328</v>
      </c>
      <c r="B188" s="1135"/>
      <c r="C188" s="745">
        <f t="shared" si="28"/>
        <v>0</v>
      </c>
      <c r="D188" s="743">
        <f t="shared" si="28"/>
        <v>0</v>
      </c>
      <c r="E188" s="722">
        <f t="shared" si="28"/>
        <v>0</v>
      </c>
      <c r="F188" s="722">
        <f t="shared" si="28"/>
        <v>0</v>
      </c>
      <c r="G188" s="722">
        <f t="shared" si="28"/>
        <v>0</v>
      </c>
      <c r="H188" s="722">
        <f t="shared" si="28"/>
        <v>0</v>
      </c>
      <c r="I188" s="745">
        <f t="shared" si="28"/>
        <v>0</v>
      </c>
      <c r="J188" s="743">
        <f t="shared" si="28"/>
        <v>0</v>
      </c>
      <c r="K188" s="722">
        <f t="shared" si="28"/>
        <v>0</v>
      </c>
      <c r="L188" s="722">
        <f t="shared" si="28"/>
        <v>0</v>
      </c>
      <c r="M188" s="722">
        <f t="shared" si="28"/>
        <v>0</v>
      </c>
      <c r="N188" s="311">
        <f t="shared" si="29"/>
        <v>0</v>
      </c>
    </row>
    <row r="189" spans="1:14" ht="20.149999999999999" customHeight="1" x14ac:dyDescent="0.25">
      <c r="A189" s="1134" t="s">
        <v>1044</v>
      </c>
      <c r="B189" s="1135"/>
      <c r="C189" s="311">
        <f t="shared" ref="C189:M189" si="30">C190+C191+C192</f>
        <v>0</v>
      </c>
      <c r="D189" s="311" t="e">
        <f t="shared" si="30"/>
        <v>#DIV/0!</v>
      </c>
      <c r="E189" s="311" t="e">
        <f t="shared" si="30"/>
        <v>#DIV/0!</v>
      </c>
      <c r="F189" s="311" t="e">
        <f t="shared" si="30"/>
        <v>#DIV/0!</v>
      </c>
      <c r="G189" s="311" t="e">
        <f t="shared" si="30"/>
        <v>#DIV/0!</v>
      </c>
      <c r="H189" s="311" t="e">
        <f t="shared" si="30"/>
        <v>#DIV/0!</v>
      </c>
      <c r="I189" s="311" t="e">
        <f t="shared" si="30"/>
        <v>#DIV/0!</v>
      </c>
      <c r="J189" s="311" t="e">
        <f t="shared" si="30"/>
        <v>#DIV/0!</v>
      </c>
      <c r="K189" s="311" t="e">
        <f t="shared" si="30"/>
        <v>#DIV/0!</v>
      </c>
      <c r="L189" s="311" t="e">
        <f t="shared" si="30"/>
        <v>#DIV/0!</v>
      </c>
      <c r="M189" s="311" t="e">
        <f t="shared" si="30"/>
        <v>#DIV/0!</v>
      </c>
      <c r="N189" s="311" t="e">
        <f>SUM(C189:M189)</f>
        <v>#DIV/0!</v>
      </c>
    </row>
    <row r="190" spans="1:14" ht="20.149999999999999" customHeight="1" x14ac:dyDescent="0.25">
      <c r="A190" s="1233" t="s">
        <v>1321</v>
      </c>
      <c r="B190" s="1234"/>
      <c r="C190" s="743">
        <f t="shared" ref="C190:M192" si="31">C151+C170</f>
        <v>0</v>
      </c>
      <c r="D190" s="743">
        <f t="shared" si="31"/>
        <v>0</v>
      </c>
      <c r="E190" s="743">
        <f t="shared" si="31"/>
        <v>0</v>
      </c>
      <c r="F190" s="743">
        <f t="shared" si="31"/>
        <v>0</v>
      </c>
      <c r="G190" s="743">
        <f t="shared" si="31"/>
        <v>0</v>
      </c>
      <c r="H190" s="743">
        <f t="shared" si="31"/>
        <v>0</v>
      </c>
      <c r="I190" s="743">
        <f t="shared" si="31"/>
        <v>0</v>
      </c>
      <c r="J190" s="743">
        <f t="shared" si="31"/>
        <v>0</v>
      </c>
      <c r="K190" s="743">
        <f t="shared" si="31"/>
        <v>0</v>
      </c>
      <c r="L190" s="743">
        <f t="shared" si="31"/>
        <v>0</v>
      </c>
      <c r="M190" s="743">
        <f t="shared" si="31"/>
        <v>0</v>
      </c>
      <c r="N190" s="311">
        <f t="shared" si="29"/>
        <v>0</v>
      </c>
    </row>
    <row r="191" spans="1:14" ht="20.149999999999999" customHeight="1" x14ac:dyDescent="0.25">
      <c r="A191" s="1233" t="s">
        <v>1326</v>
      </c>
      <c r="B191" s="1234"/>
      <c r="C191" s="743">
        <f t="shared" si="31"/>
        <v>0</v>
      </c>
      <c r="D191" s="743">
        <f t="shared" si="31"/>
        <v>0</v>
      </c>
      <c r="E191" s="743">
        <f t="shared" si="31"/>
        <v>0</v>
      </c>
      <c r="F191" s="743">
        <f t="shared" si="31"/>
        <v>0</v>
      </c>
      <c r="G191" s="743">
        <f t="shared" si="31"/>
        <v>0</v>
      </c>
      <c r="H191" s="743">
        <f t="shared" si="31"/>
        <v>0</v>
      </c>
      <c r="I191" s="743">
        <f t="shared" si="31"/>
        <v>0</v>
      </c>
      <c r="J191" s="743">
        <f t="shared" si="31"/>
        <v>0</v>
      </c>
      <c r="K191" s="743">
        <f t="shared" si="31"/>
        <v>0</v>
      </c>
      <c r="L191" s="743">
        <f t="shared" si="31"/>
        <v>0</v>
      </c>
      <c r="M191" s="743">
        <f t="shared" si="31"/>
        <v>0</v>
      </c>
      <c r="N191" s="311">
        <f t="shared" si="29"/>
        <v>0</v>
      </c>
    </row>
    <row r="192" spans="1:14" ht="20.149999999999999" customHeight="1" x14ac:dyDescent="0.25">
      <c r="A192" s="1233" t="s">
        <v>738</v>
      </c>
      <c r="B192" s="1234"/>
      <c r="C192" s="718">
        <f t="shared" si="31"/>
        <v>0</v>
      </c>
      <c r="D192" s="718" t="e">
        <f t="shared" si="31"/>
        <v>#DIV/0!</v>
      </c>
      <c r="E192" s="718" t="e">
        <f t="shared" si="31"/>
        <v>#DIV/0!</v>
      </c>
      <c r="F192" s="718" t="e">
        <f t="shared" si="31"/>
        <v>#DIV/0!</v>
      </c>
      <c r="G192" s="718" t="e">
        <f t="shared" si="31"/>
        <v>#DIV/0!</v>
      </c>
      <c r="H192" s="718" t="e">
        <f t="shared" si="31"/>
        <v>#DIV/0!</v>
      </c>
      <c r="I192" s="718" t="e">
        <f t="shared" si="31"/>
        <v>#DIV/0!</v>
      </c>
      <c r="J192" s="718" t="e">
        <f t="shared" si="31"/>
        <v>#DIV/0!</v>
      </c>
      <c r="K192" s="718" t="e">
        <f t="shared" si="31"/>
        <v>#DIV/0!</v>
      </c>
      <c r="L192" s="718" t="e">
        <f t="shared" si="31"/>
        <v>#DIV/0!</v>
      </c>
      <c r="M192" s="718" t="e">
        <f t="shared" si="31"/>
        <v>#DIV/0!</v>
      </c>
      <c r="N192" s="311" t="e">
        <f t="shared" si="29"/>
        <v>#DIV/0!</v>
      </c>
    </row>
    <row r="193" spans="1:14" ht="20.149999999999999" customHeight="1" x14ac:dyDescent="0.25">
      <c r="A193" s="1292" t="s">
        <v>1045</v>
      </c>
      <c r="B193" s="1281"/>
      <c r="C193" s="269">
        <f>C187-C188+C189</f>
        <v>0</v>
      </c>
      <c r="D193" s="269" t="e">
        <f t="shared" ref="D193:N193" si="32">D187-D188+D189</f>
        <v>#DIV/0!</v>
      </c>
      <c r="E193" s="269" t="e">
        <f t="shared" si="32"/>
        <v>#DIV/0!</v>
      </c>
      <c r="F193" s="269" t="e">
        <f t="shared" si="32"/>
        <v>#DIV/0!</v>
      </c>
      <c r="G193" s="269" t="e">
        <f t="shared" si="32"/>
        <v>#DIV/0!</v>
      </c>
      <c r="H193" s="269" t="e">
        <f t="shared" si="32"/>
        <v>#DIV/0!</v>
      </c>
      <c r="I193" s="269" t="e">
        <f t="shared" si="32"/>
        <v>#DIV/0!</v>
      </c>
      <c r="J193" s="269" t="e">
        <f t="shared" si="32"/>
        <v>#DIV/0!</v>
      </c>
      <c r="K193" s="269" t="e">
        <f t="shared" si="32"/>
        <v>#DIV/0!</v>
      </c>
      <c r="L193" s="269" t="e">
        <f t="shared" si="32"/>
        <v>#DIV/0!</v>
      </c>
      <c r="M193" s="269" t="e">
        <f t="shared" si="32"/>
        <v>#DIV/0!</v>
      </c>
      <c r="N193" s="269" t="e">
        <f t="shared" si="32"/>
        <v>#DIV/0!</v>
      </c>
    </row>
    <row r="194" spans="1:14" ht="20.149999999999999" customHeight="1" x14ac:dyDescent="0.25">
      <c r="A194" s="1136" t="s">
        <v>279</v>
      </c>
      <c r="B194" s="1137"/>
      <c r="C194" s="429"/>
      <c r="D194" s="722">
        <f t="shared" ref="D194:L195" si="33">D155+D174</f>
        <v>0</v>
      </c>
      <c r="E194" s="722">
        <f t="shared" si="33"/>
        <v>0</v>
      </c>
      <c r="F194" s="722">
        <f t="shared" si="33"/>
        <v>0</v>
      </c>
      <c r="G194" s="722">
        <f t="shared" si="33"/>
        <v>0</v>
      </c>
      <c r="H194" s="722">
        <f t="shared" si="33"/>
        <v>0</v>
      </c>
      <c r="I194" s="720">
        <f t="shared" si="33"/>
        <v>0</v>
      </c>
      <c r="J194" s="722">
        <f t="shared" si="33"/>
        <v>0</v>
      </c>
      <c r="K194" s="722">
        <f t="shared" si="33"/>
        <v>0</v>
      </c>
      <c r="L194" s="722">
        <f t="shared" si="33"/>
        <v>0</v>
      </c>
      <c r="M194" s="272" t="s">
        <v>411</v>
      </c>
      <c r="N194" s="470">
        <f>L194</f>
        <v>0</v>
      </c>
    </row>
    <row r="195" spans="1:14" ht="20.149999999999999" customHeight="1" x14ac:dyDescent="0.25">
      <c r="A195" s="1142" t="s">
        <v>1041</v>
      </c>
      <c r="B195" s="1143"/>
      <c r="C195" s="484"/>
      <c r="D195" s="718">
        <f t="shared" si="33"/>
        <v>0</v>
      </c>
      <c r="E195" s="744">
        <f t="shared" si="33"/>
        <v>0</v>
      </c>
      <c r="F195" s="744">
        <f t="shared" si="33"/>
        <v>0</v>
      </c>
      <c r="G195" s="744">
        <f t="shared" si="33"/>
        <v>0</v>
      </c>
      <c r="H195" s="744">
        <f t="shared" si="33"/>
        <v>0</v>
      </c>
      <c r="I195" s="746">
        <f t="shared" si="33"/>
        <v>0</v>
      </c>
      <c r="J195" s="718">
        <f t="shared" si="33"/>
        <v>0</v>
      </c>
      <c r="K195" s="744">
        <f t="shared" si="33"/>
        <v>0</v>
      </c>
      <c r="L195" s="744">
        <f t="shared" si="33"/>
        <v>0</v>
      </c>
      <c r="M195" s="274" t="s">
        <v>411</v>
      </c>
      <c r="N195" s="470">
        <f>L195</f>
        <v>0</v>
      </c>
    </row>
    <row r="196" spans="1:14" ht="20.149999999999999" customHeight="1" x14ac:dyDescent="0.25">
      <c r="A196" s="1292" t="s">
        <v>1016</v>
      </c>
      <c r="B196" s="1281"/>
      <c r="C196" s="250"/>
      <c r="D196" s="267" t="e">
        <f>D193+D194-D195</f>
        <v>#DIV/0!</v>
      </c>
      <c r="E196" s="267" t="e">
        <f t="shared" ref="E196:L196" si="34">E193+E194-E195</f>
        <v>#DIV/0!</v>
      </c>
      <c r="F196" s="267" t="e">
        <f t="shared" si="34"/>
        <v>#DIV/0!</v>
      </c>
      <c r="G196" s="267" t="e">
        <f t="shared" si="34"/>
        <v>#DIV/0!</v>
      </c>
      <c r="H196" s="267" t="e">
        <f t="shared" si="34"/>
        <v>#DIV/0!</v>
      </c>
      <c r="I196" s="267" t="e">
        <f t="shared" si="34"/>
        <v>#DIV/0!</v>
      </c>
      <c r="J196" s="267" t="e">
        <f t="shared" si="34"/>
        <v>#DIV/0!</v>
      </c>
      <c r="K196" s="267" t="e">
        <f t="shared" si="34"/>
        <v>#DIV/0!</v>
      </c>
      <c r="L196" s="267" t="e">
        <f t="shared" si="34"/>
        <v>#DIV/0!</v>
      </c>
      <c r="M196" s="267" t="e">
        <f>M193</f>
        <v>#DIV/0!</v>
      </c>
      <c r="N196" s="335" t="e">
        <f>L196+M196</f>
        <v>#DIV/0!</v>
      </c>
    </row>
    <row r="197" spans="1:14" ht="20.149999999999999" customHeight="1" x14ac:dyDescent="0.25">
      <c r="A197" s="1136" t="s">
        <v>280</v>
      </c>
      <c r="B197" s="1137"/>
      <c r="C197" s="64"/>
      <c r="D197" s="340" t="e">
        <f>D196/D71</f>
        <v>#DIV/0!</v>
      </c>
      <c r="E197" s="340" t="e">
        <f t="shared" ref="E197:M197" si="35">E196/E71</f>
        <v>#DIV/0!</v>
      </c>
      <c r="F197" s="340" t="e">
        <f t="shared" si="35"/>
        <v>#DIV/0!</v>
      </c>
      <c r="G197" s="340" t="e">
        <f t="shared" si="35"/>
        <v>#DIV/0!</v>
      </c>
      <c r="H197" s="340" t="e">
        <f t="shared" si="35"/>
        <v>#DIV/0!</v>
      </c>
      <c r="I197" s="340" t="e">
        <f t="shared" si="35"/>
        <v>#DIV/0!</v>
      </c>
      <c r="J197" s="340" t="e">
        <f t="shared" si="35"/>
        <v>#DIV/0!</v>
      </c>
      <c r="K197" s="340" t="e">
        <f t="shared" si="35"/>
        <v>#DIV/0!</v>
      </c>
      <c r="L197" s="340" t="e">
        <f t="shared" si="35"/>
        <v>#DIV/0!</v>
      </c>
      <c r="M197" s="340" t="e">
        <f t="shared" si="35"/>
        <v>#DIV/0!</v>
      </c>
      <c r="N197" s="340" t="e">
        <f>N196/(L71+M71)</f>
        <v>#DIV/0!</v>
      </c>
    </row>
    <row r="198" spans="1:14" ht="20.149999999999999" customHeight="1" x14ac:dyDescent="0.25">
      <c r="A198" s="1142" t="s">
        <v>1017</v>
      </c>
      <c r="B198" s="1143"/>
      <c r="C198" s="62"/>
      <c r="D198" s="61"/>
      <c r="E198" s="58"/>
      <c r="F198" s="58"/>
      <c r="G198" s="58"/>
      <c r="H198" s="58"/>
      <c r="I198" s="253" t="e">
        <f>I196/D15</f>
        <v>#DIV/0!</v>
      </c>
      <c r="J198" s="253" t="e">
        <f>J196/E15</f>
        <v>#DIV/0!</v>
      </c>
      <c r="K198" s="253" t="e">
        <f>K196/F15</f>
        <v>#DIV/0!</v>
      </c>
      <c r="L198" s="253" t="e">
        <f>L196/G15</f>
        <v>#DIV/0!</v>
      </c>
      <c r="M198" s="253" t="e">
        <f>M196/H15</f>
        <v>#DIV/0!</v>
      </c>
      <c r="N198" s="253" t="e">
        <f>N196/(G15+H15)</f>
        <v>#DIV/0!</v>
      </c>
    </row>
    <row r="199" spans="1:14" x14ac:dyDescent="0.25">
      <c r="A199" s="101"/>
      <c r="B199" s="101"/>
      <c r="C199" s="67"/>
      <c r="D199" s="67"/>
      <c r="E199" s="67"/>
      <c r="F199" s="67"/>
      <c r="G199" s="67"/>
      <c r="H199" s="67"/>
      <c r="I199" s="67"/>
      <c r="J199" s="67"/>
      <c r="K199" s="67"/>
      <c r="L199" s="67"/>
      <c r="M199" s="67"/>
      <c r="N199" s="67"/>
    </row>
    <row r="200" spans="1:14" x14ac:dyDescent="0.25">
      <c r="A200" s="99" t="s">
        <v>281</v>
      </c>
      <c r="B200" s="99"/>
      <c r="C200" s="67"/>
      <c r="D200" s="67"/>
      <c r="E200" s="67"/>
      <c r="F200" s="67"/>
      <c r="G200" s="67"/>
      <c r="H200" s="67"/>
      <c r="I200" s="67"/>
      <c r="J200" s="67"/>
      <c r="K200" s="67"/>
      <c r="L200" s="67"/>
      <c r="M200" s="67"/>
      <c r="N200" s="67"/>
    </row>
    <row r="201" spans="1:14" x14ac:dyDescent="0.25">
      <c r="A201" s="99" t="s">
        <v>282</v>
      </c>
      <c r="B201" s="99"/>
      <c r="C201" s="67"/>
      <c r="D201" s="67"/>
      <c r="E201" s="67"/>
      <c r="F201" s="67"/>
      <c r="G201" s="67"/>
      <c r="H201" s="67"/>
      <c r="I201" s="67"/>
      <c r="J201" s="67"/>
      <c r="K201" s="67"/>
      <c r="L201" s="67"/>
      <c r="M201" s="67"/>
      <c r="N201" s="67"/>
    </row>
    <row r="202" spans="1:14" x14ac:dyDescent="0.25">
      <c r="A202" s="99" t="s">
        <v>283</v>
      </c>
      <c r="B202" s="99"/>
      <c r="C202" s="67"/>
      <c r="D202" s="67"/>
      <c r="E202" s="67"/>
      <c r="F202" s="67"/>
      <c r="G202" s="67"/>
      <c r="H202" s="67"/>
      <c r="I202" s="67"/>
      <c r="J202" s="67"/>
      <c r="K202" s="67"/>
      <c r="L202" s="67"/>
      <c r="M202" s="67"/>
      <c r="N202" s="67"/>
    </row>
    <row r="203" spans="1:14" x14ac:dyDescent="0.25">
      <c r="A203" s="99" t="s">
        <v>284</v>
      </c>
      <c r="B203" s="99"/>
      <c r="C203" s="67"/>
      <c r="D203" s="67"/>
      <c r="E203" s="67"/>
      <c r="F203" s="67"/>
      <c r="G203" s="67"/>
      <c r="H203" s="67"/>
      <c r="I203" s="67"/>
      <c r="J203" s="67"/>
      <c r="K203" s="67"/>
      <c r="L203" s="67"/>
      <c r="M203" s="67"/>
      <c r="N203" s="67"/>
    </row>
    <row r="204" spans="1:14" x14ac:dyDescent="0.25">
      <c r="A204" s="124" t="s">
        <v>285</v>
      </c>
      <c r="B204" s="124"/>
      <c r="C204" s="67"/>
      <c r="D204" s="67"/>
      <c r="E204" s="67"/>
      <c r="F204" s="67"/>
      <c r="G204" s="67"/>
      <c r="H204" s="67"/>
      <c r="I204" s="67"/>
      <c r="J204" s="67"/>
      <c r="K204" s="67"/>
      <c r="L204" s="67"/>
      <c r="M204" s="67"/>
      <c r="N204" s="67"/>
    </row>
    <row r="205" spans="1:14" x14ac:dyDescent="0.25">
      <c r="A205" s="99" t="s">
        <v>460</v>
      </c>
      <c r="B205" s="99"/>
      <c r="C205" s="67"/>
      <c r="D205" s="67"/>
      <c r="E205" s="67"/>
      <c r="F205" s="67"/>
      <c r="G205" s="67"/>
      <c r="H205" s="67"/>
      <c r="I205" s="67"/>
      <c r="J205" s="67"/>
      <c r="K205" s="67"/>
      <c r="L205" s="67"/>
      <c r="M205" s="67"/>
      <c r="N205" s="67"/>
    </row>
    <row r="220" spans="1:12" ht="37.5" customHeight="1" x14ac:dyDescent="0.25">
      <c r="A220" s="1290" t="s">
        <v>326</v>
      </c>
      <c r="B220" s="1290"/>
      <c r="C220" s="1290"/>
      <c r="D220" s="1290"/>
      <c r="E220" s="1290"/>
      <c r="F220" s="1290"/>
      <c r="G220" s="1290"/>
      <c r="H220" s="1290"/>
      <c r="I220" s="1290"/>
      <c r="J220" s="1290"/>
      <c r="K220" s="1290"/>
      <c r="L220" s="1290"/>
    </row>
    <row r="221" spans="1:12" x14ac:dyDescent="0.25">
      <c r="A221" s="112"/>
      <c r="B221" s="83"/>
      <c r="C221" s="83"/>
      <c r="D221" s="83"/>
      <c r="E221" s="83"/>
      <c r="F221" s="83"/>
      <c r="G221" s="83"/>
      <c r="H221" s="83"/>
      <c r="I221" s="83"/>
      <c r="J221" s="67" t="s">
        <v>213</v>
      </c>
      <c r="K221" s="67"/>
      <c r="L221" s="67"/>
    </row>
    <row r="222" spans="1:12" x14ac:dyDescent="0.25">
      <c r="A222" s="24"/>
      <c r="B222" s="24"/>
      <c r="C222" s="17">
        <f t="shared" ref="C222:J222" si="36">D222-1</f>
        <v>-9</v>
      </c>
      <c r="D222" s="17">
        <f t="shared" si="36"/>
        <v>-8</v>
      </c>
      <c r="E222" s="17">
        <f t="shared" si="36"/>
        <v>-7</v>
      </c>
      <c r="F222" s="17">
        <f t="shared" si="36"/>
        <v>-6</v>
      </c>
      <c r="G222" s="17">
        <f t="shared" si="36"/>
        <v>-5</v>
      </c>
      <c r="H222" s="17">
        <f t="shared" si="36"/>
        <v>-4</v>
      </c>
      <c r="I222" s="17">
        <f t="shared" si="36"/>
        <v>-3</v>
      </c>
      <c r="J222" s="17">
        <f t="shared" si="36"/>
        <v>-2</v>
      </c>
      <c r="K222" s="17">
        <f>L222-1</f>
        <v>-1</v>
      </c>
      <c r="L222" s="17">
        <f>B2</f>
        <v>0</v>
      </c>
    </row>
    <row r="223" spans="1:12" x14ac:dyDescent="0.25">
      <c r="A223" s="1174">
        <f>A227-1</f>
        <v>-9</v>
      </c>
      <c r="B223" s="132" t="s">
        <v>1023</v>
      </c>
      <c r="C223" s="259" t="s">
        <v>642</v>
      </c>
      <c r="D223" s="262">
        <f>C224</f>
        <v>0</v>
      </c>
      <c r="E223" s="262">
        <f>D223+D224</f>
        <v>0</v>
      </c>
      <c r="F223" s="262">
        <f t="shared" ref="F223:L223" si="37">E223+E224</f>
        <v>0</v>
      </c>
      <c r="G223" s="262">
        <f t="shared" si="37"/>
        <v>0</v>
      </c>
      <c r="H223" s="262">
        <f t="shared" si="37"/>
        <v>0</v>
      </c>
      <c r="I223" s="262">
        <f t="shared" si="37"/>
        <v>0</v>
      </c>
      <c r="J223" s="262">
        <f t="shared" si="37"/>
        <v>0</v>
      </c>
      <c r="K223" s="262">
        <f t="shared" si="37"/>
        <v>0</v>
      </c>
      <c r="L223" s="262">
        <f t="shared" si="37"/>
        <v>0</v>
      </c>
    </row>
    <row r="224" spans="1:12" x14ac:dyDescent="0.25">
      <c r="A224" s="1175"/>
      <c r="B224" s="38" t="s">
        <v>1024</v>
      </c>
      <c r="C224" s="257"/>
      <c r="D224" s="257"/>
      <c r="E224" s="257"/>
      <c r="F224" s="257"/>
      <c r="G224" s="257"/>
      <c r="H224" s="257"/>
      <c r="I224" s="257"/>
      <c r="J224" s="257"/>
      <c r="K224" s="257"/>
      <c r="L224" s="702">
        <f>D148</f>
        <v>0</v>
      </c>
    </row>
    <row r="225" spans="1:12" x14ac:dyDescent="0.25">
      <c r="A225" s="1175"/>
      <c r="B225" s="38" t="s">
        <v>1025</v>
      </c>
      <c r="C225" s="257"/>
      <c r="D225" s="257"/>
      <c r="E225" s="257"/>
      <c r="F225" s="257"/>
      <c r="G225" s="257"/>
      <c r="H225" s="257"/>
      <c r="I225" s="257"/>
      <c r="J225" s="257"/>
      <c r="K225" s="257"/>
      <c r="L225" s="702">
        <f>B283</f>
        <v>0</v>
      </c>
    </row>
    <row r="226" spans="1:12" x14ac:dyDescent="0.25">
      <c r="A226" s="1176"/>
      <c r="B226" s="131" t="s">
        <v>407</v>
      </c>
      <c r="C226" s="265">
        <f>C224+C225</f>
        <v>0</v>
      </c>
      <c r="D226" s="265">
        <f>D223+D224+D225</f>
        <v>0</v>
      </c>
      <c r="E226" s="265">
        <f>E223+E224+E225</f>
        <v>0</v>
      </c>
      <c r="F226" s="265">
        <f t="shared" ref="F226:L226" si="38">F223+F224+F225</f>
        <v>0</v>
      </c>
      <c r="G226" s="265">
        <f t="shared" si="38"/>
        <v>0</v>
      </c>
      <c r="H226" s="265">
        <f t="shared" si="38"/>
        <v>0</v>
      </c>
      <c r="I226" s="265">
        <f t="shared" si="38"/>
        <v>0</v>
      </c>
      <c r="J226" s="265">
        <f t="shared" si="38"/>
        <v>0</v>
      </c>
      <c r="K226" s="265">
        <f t="shared" si="38"/>
        <v>0</v>
      </c>
      <c r="L226" s="265">
        <f t="shared" si="38"/>
        <v>0</v>
      </c>
    </row>
    <row r="227" spans="1:12" x14ac:dyDescent="0.25">
      <c r="A227" s="1174">
        <f>A231-1</f>
        <v>-8</v>
      </c>
      <c r="B227" s="132" t="s">
        <v>1023</v>
      </c>
      <c r="C227" s="257"/>
      <c r="D227" s="259" t="s">
        <v>642</v>
      </c>
      <c r="E227" s="262">
        <f>D228</f>
        <v>0</v>
      </c>
      <c r="F227" s="262">
        <f t="shared" ref="F227:L227" si="39">E227+E228</f>
        <v>0</v>
      </c>
      <c r="G227" s="262">
        <f t="shared" si="39"/>
        <v>0</v>
      </c>
      <c r="H227" s="262">
        <f t="shared" si="39"/>
        <v>0</v>
      </c>
      <c r="I227" s="262">
        <f t="shared" si="39"/>
        <v>0</v>
      </c>
      <c r="J227" s="262">
        <f t="shared" si="39"/>
        <v>0</v>
      </c>
      <c r="K227" s="262">
        <f t="shared" si="39"/>
        <v>0</v>
      </c>
      <c r="L227" s="262">
        <f t="shared" si="39"/>
        <v>0</v>
      </c>
    </row>
    <row r="228" spans="1:12" x14ac:dyDescent="0.25">
      <c r="A228" s="1175"/>
      <c r="B228" s="38" t="s">
        <v>1024</v>
      </c>
      <c r="C228" s="257"/>
      <c r="D228" s="257"/>
      <c r="E228" s="257"/>
      <c r="F228" s="257"/>
      <c r="G228" s="257"/>
      <c r="H228" s="257"/>
      <c r="I228" s="257"/>
      <c r="J228" s="257"/>
      <c r="K228" s="257"/>
      <c r="L228" s="702">
        <f>E148</f>
        <v>0</v>
      </c>
    </row>
    <row r="229" spans="1:12" x14ac:dyDescent="0.25">
      <c r="A229" s="1175"/>
      <c r="B229" s="38" t="s">
        <v>1025</v>
      </c>
      <c r="C229" s="257"/>
      <c r="D229" s="257"/>
      <c r="E229" s="257"/>
      <c r="F229" s="257"/>
      <c r="G229" s="257"/>
      <c r="H229" s="257"/>
      <c r="I229" s="257"/>
      <c r="J229" s="257"/>
      <c r="K229" s="257"/>
      <c r="L229" s="702">
        <f>B282</f>
        <v>0</v>
      </c>
    </row>
    <row r="230" spans="1:12" x14ac:dyDescent="0.25">
      <c r="A230" s="1176"/>
      <c r="B230" s="131" t="s">
        <v>407</v>
      </c>
      <c r="C230" s="257"/>
      <c r="D230" s="265">
        <f>D228+D229</f>
        <v>0</v>
      </c>
      <c r="E230" s="265">
        <f>E227+E228+E229</f>
        <v>0</v>
      </c>
      <c r="F230" s="265">
        <f t="shared" ref="F230:L230" si="40">F227+F228+F229</f>
        <v>0</v>
      </c>
      <c r="G230" s="265">
        <f t="shared" si="40"/>
        <v>0</v>
      </c>
      <c r="H230" s="265">
        <f t="shared" si="40"/>
        <v>0</v>
      </c>
      <c r="I230" s="265">
        <f t="shared" si="40"/>
        <v>0</v>
      </c>
      <c r="J230" s="265">
        <f t="shared" si="40"/>
        <v>0</v>
      </c>
      <c r="K230" s="265">
        <f t="shared" si="40"/>
        <v>0</v>
      </c>
      <c r="L230" s="265">
        <f t="shared" si="40"/>
        <v>0</v>
      </c>
    </row>
    <row r="231" spans="1:12" x14ac:dyDescent="0.25">
      <c r="A231" s="1174">
        <f>A235-1</f>
        <v>-7</v>
      </c>
      <c r="B231" s="132" t="s">
        <v>1023</v>
      </c>
      <c r="C231" s="290"/>
      <c r="D231" s="258"/>
      <c r="E231" s="259" t="s">
        <v>642</v>
      </c>
      <c r="F231" s="262">
        <f>E232</f>
        <v>0</v>
      </c>
      <c r="G231" s="262">
        <f t="shared" ref="G231:L231" si="41">F231+F232</f>
        <v>0</v>
      </c>
      <c r="H231" s="262">
        <f t="shared" si="41"/>
        <v>0</v>
      </c>
      <c r="I231" s="262">
        <f t="shared" si="41"/>
        <v>0</v>
      </c>
      <c r="J231" s="262">
        <f t="shared" si="41"/>
        <v>0</v>
      </c>
      <c r="K231" s="262">
        <f t="shared" si="41"/>
        <v>0</v>
      </c>
      <c r="L231" s="262">
        <f t="shared" si="41"/>
        <v>0</v>
      </c>
    </row>
    <row r="232" spans="1:12" x14ac:dyDescent="0.25">
      <c r="A232" s="1175"/>
      <c r="B232" s="38" t="s">
        <v>1024</v>
      </c>
      <c r="C232" s="290"/>
      <c r="D232" s="258"/>
      <c r="E232" s="257"/>
      <c r="F232" s="257"/>
      <c r="G232" s="257"/>
      <c r="H232" s="257"/>
      <c r="I232" s="257"/>
      <c r="J232" s="257"/>
      <c r="K232" s="257"/>
      <c r="L232" s="702">
        <f>F148</f>
        <v>0</v>
      </c>
    </row>
    <row r="233" spans="1:12" x14ac:dyDescent="0.25">
      <c r="A233" s="1175"/>
      <c r="B233" s="38" t="s">
        <v>1025</v>
      </c>
      <c r="C233" s="290"/>
      <c r="D233" s="258"/>
      <c r="E233" s="257"/>
      <c r="F233" s="257"/>
      <c r="G233" s="257"/>
      <c r="H233" s="257"/>
      <c r="I233" s="257"/>
      <c r="J233" s="257"/>
      <c r="K233" s="257"/>
      <c r="L233" s="702">
        <f>B281</f>
        <v>0</v>
      </c>
    </row>
    <row r="234" spans="1:12" x14ac:dyDescent="0.25">
      <c r="A234" s="1176"/>
      <c r="B234" s="131" t="s">
        <v>407</v>
      </c>
      <c r="C234" s="290"/>
      <c r="D234" s="258"/>
      <c r="E234" s="265">
        <f>E232+E233</f>
        <v>0</v>
      </c>
      <c r="F234" s="265">
        <f>F231+F232+F233</f>
        <v>0</v>
      </c>
      <c r="G234" s="265">
        <f t="shared" ref="G234:L234" si="42">G231+G232+G233</f>
        <v>0</v>
      </c>
      <c r="H234" s="265">
        <f t="shared" si="42"/>
        <v>0</v>
      </c>
      <c r="I234" s="265">
        <f t="shared" si="42"/>
        <v>0</v>
      </c>
      <c r="J234" s="265">
        <f t="shared" si="42"/>
        <v>0</v>
      </c>
      <c r="K234" s="265">
        <f t="shared" si="42"/>
        <v>0</v>
      </c>
      <c r="L234" s="265">
        <f t="shared" si="42"/>
        <v>0</v>
      </c>
    </row>
    <row r="235" spans="1:12" x14ac:dyDescent="0.25">
      <c r="A235" s="1174">
        <f>A239-1</f>
        <v>-6</v>
      </c>
      <c r="B235" s="132" t="s">
        <v>1023</v>
      </c>
      <c r="C235" s="290"/>
      <c r="D235" s="258"/>
      <c r="E235" s="258"/>
      <c r="F235" s="259" t="s">
        <v>642</v>
      </c>
      <c r="G235" s="262">
        <f>F236</f>
        <v>0</v>
      </c>
      <c r="H235" s="262">
        <f>G235+G236</f>
        <v>0</v>
      </c>
      <c r="I235" s="262">
        <f>H235+H236</f>
        <v>0</v>
      </c>
      <c r="J235" s="262">
        <f>I235+I236</f>
        <v>0</v>
      </c>
      <c r="K235" s="262">
        <f>J235+J236</f>
        <v>0</v>
      </c>
      <c r="L235" s="262">
        <f>K235+K236</f>
        <v>0</v>
      </c>
    </row>
    <row r="236" spans="1:12" x14ac:dyDescent="0.25">
      <c r="A236" s="1175"/>
      <c r="B236" s="38" t="s">
        <v>1024</v>
      </c>
      <c r="C236" s="290"/>
      <c r="D236" s="258"/>
      <c r="E236" s="258"/>
      <c r="F236" s="257"/>
      <c r="G236" s="257"/>
      <c r="H236" s="257"/>
      <c r="I236" s="257"/>
      <c r="J236" s="257"/>
      <c r="K236" s="257"/>
      <c r="L236" s="702">
        <f>G148</f>
        <v>0</v>
      </c>
    </row>
    <row r="237" spans="1:12" x14ac:dyDescent="0.25">
      <c r="A237" s="1175"/>
      <c r="B237" s="38" t="s">
        <v>1025</v>
      </c>
      <c r="C237" s="290"/>
      <c r="D237" s="258"/>
      <c r="E237" s="258"/>
      <c r="F237" s="257"/>
      <c r="G237" s="257"/>
      <c r="H237" s="257"/>
      <c r="I237" s="257"/>
      <c r="J237" s="257"/>
      <c r="K237" s="257"/>
      <c r="L237" s="702">
        <f>B280</f>
        <v>0</v>
      </c>
    </row>
    <row r="238" spans="1:12" x14ac:dyDescent="0.25">
      <c r="A238" s="1176"/>
      <c r="B238" s="131" t="s">
        <v>407</v>
      </c>
      <c r="C238" s="290"/>
      <c r="D238" s="258"/>
      <c r="E238" s="258"/>
      <c r="F238" s="265">
        <f>F236+F237</f>
        <v>0</v>
      </c>
      <c r="G238" s="265">
        <f t="shared" ref="G238:L238" si="43">G235+G236+G237</f>
        <v>0</v>
      </c>
      <c r="H238" s="265">
        <f t="shared" si="43"/>
        <v>0</v>
      </c>
      <c r="I238" s="265">
        <f t="shared" si="43"/>
        <v>0</v>
      </c>
      <c r="J238" s="265">
        <f t="shared" si="43"/>
        <v>0</v>
      </c>
      <c r="K238" s="265">
        <f t="shared" si="43"/>
        <v>0</v>
      </c>
      <c r="L238" s="265">
        <f t="shared" si="43"/>
        <v>0</v>
      </c>
    </row>
    <row r="239" spans="1:12" x14ac:dyDescent="0.25">
      <c r="A239" s="1174">
        <f>A243-1</f>
        <v>-5</v>
      </c>
      <c r="B239" s="132" t="s">
        <v>1023</v>
      </c>
      <c r="C239" s="290"/>
      <c r="D239" s="258"/>
      <c r="E239" s="258"/>
      <c r="F239" s="258"/>
      <c r="G239" s="259" t="s">
        <v>642</v>
      </c>
      <c r="H239" s="262">
        <f>G240</f>
        <v>0</v>
      </c>
      <c r="I239" s="262">
        <f>H239+H240</f>
        <v>0</v>
      </c>
      <c r="J239" s="262">
        <f>I239+I240</f>
        <v>0</v>
      </c>
      <c r="K239" s="262">
        <f>J239+J240</f>
        <v>0</v>
      </c>
      <c r="L239" s="262">
        <f>K239+K240</f>
        <v>0</v>
      </c>
    </row>
    <row r="240" spans="1:12" x14ac:dyDescent="0.25">
      <c r="A240" s="1175"/>
      <c r="B240" s="38" t="s">
        <v>1024</v>
      </c>
      <c r="C240" s="290"/>
      <c r="D240" s="258"/>
      <c r="E240" s="258"/>
      <c r="F240" s="258"/>
      <c r="G240" s="257"/>
      <c r="H240" s="257"/>
      <c r="I240" s="257"/>
      <c r="J240" s="257"/>
      <c r="K240" s="257"/>
      <c r="L240" s="702">
        <f>H148</f>
        <v>0</v>
      </c>
    </row>
    <row r="241" spans="1:12" x14ac:dyDescent="0.25">
      <c r="A241" s="1175"/>
      <c r="B241" s="38" t="s">
        <v>1025</v>
      </c>
      <c r="C241" s="290"/>
      <c r="D241" s="258"/>
      <c r="E241" s="258"/>
      <c r="F241" s="258"/>
      <c r="G241" s="257"/>
      <c r="H241" s="257"/>
      <c r="I241" s="257"/>
      <c r="J241" s="257"/>
      <c r="K241" s="257"/>
      <c r="L241" s="702">
        <f>B279</f>
        <v>0</v>
      </c>
    </row>
    <row r="242" spans="1:12" x14ac:dyDescent="0.25">
      <c r="A242" s="1176"/>
      <c r="B242" s="131" t="s">
        <v>407</v>
      </c>
      <c r="C242" s="290"/>
      <c r="D242" s="258"/>
      <c r="E242" s="258"/>
      <c r="F242" s="258"/>
      <c r="G242" s="265">
        <f>G240+G241</f>
        <v>0</v>
      </c>
      <c r="H242" s="265">
        <f>H239+H240+H241</f>
        <v>0</v>
      </c>
      <c r="I242" s="265">
        <f>I239+I240+I241</f>
        <v>0</v>
      </c>
      <c r="J242" s="265">
        <f>J239+J240+J241</f>
        <v>0</v>
      </c>
      <c r="K242" s="265">
        <f>K239+K240+K241</f>
        <v>0</v>
      </c>
      <c r="L242" s="265">
        <f>L239+L240+L241</f>
        <v>0</v>
      </c>
    </row>
    <row r="243" spans="1:12" x14ac:dyDescent="0.25">
      <c r="A243" s="1174">
        <f>A247-1</f>
        <v>-4</v>
      </c>
      <c r="B243" s="132" t="s">
        <v>1023</v>
      </c>
      <c r="C243" s="290"/>
      <c r="D243" s="258"/>
      <c r="E243" s="258"/>
      <c r="F243" s="258"/>
      <c r="G243" s="258"/>
      <c r="H243" s="259" t="s">
        <v>642</v>
      </c>
      <c r="I243" s="262">
        <f>H244</f>
        <v>0</v>
      </c>
      <c r="J243" s="262">
        <f>I243+I244</f>
        <v>0</v>
      </c>
      <c r="K243" s="262">
        <f>J243+J244</f>
        <v>0</v>
      </c>
      <c r="L243" s="262">
        <f>K243+K244</f>
        <v>0</v>
      </c>
    </row>
    <row r="244" spans="1:12" x14ac:dyDescent="0.25">
      <c r="A244" s="1175"/>
      <c r="B244" s="38" t="s">
        <v>1024</v>
      </c>
      <c r="C244" s="290"/>
      <c r="D244" s="258"/>
      <c r="E244" s="258"/>
      <c r="F244" s="258"/>
      <c r="G244" s="258"/>
      <c r="H244" s="257"/>
      <c r="I244" s="257"/>
      <c r="J244" s="257"/>
      <c r="K244" s="257"/>
      <c r="L244" s="702">
        <f>I148</f>
        <v>0</v>
      </c>
    </row>
    <row r="245" spans="1:12" x14ac:dyDescent="0.25">
      <c r="A245" s="1175"/>
      <c r="B245" s="38" t="s">
        <v>1025</v>
      </c>
      <c r="C245" s="290"/>
      <c r="D245" s="258"/>
      <c r="E245" s="258"/>
      <c r="F245" s="258"/>
      <c r="G245" s="258"/>
      <c r="H245" s="257"/>
      <c r="I245" s="257"/>
      <c r="J245" s="257"/>
      <c r="K245" s="257"/>
      <c r="L245" s="702">
        <f>B278</f>
        <v>0</v>
      </c>
    </row>
    <row r="246" spans="1:12" x14ac:dyDescent="0.25">
      <c r="A246" s="1176"/>
      <c r="B246" s="131" t="s">
        <v>407</v>
      </c>
      <c r="C246" s="290"/>
      <c r="D246" s="258"/>
      <c r="E246" s="258"/>
      <c r="F246" s="258"/>
      <c r="G246" s="258"/>
      <c r="H246" s="265">
        <f>H244+H245</f>
        <v>0</v>
      </c>
      <c r="I246" s="265">
        <f>I243+I244+I245</f>
        <v>0</v>
      </c>
      <c r="J246" s="265">
        <f>J243+J244+J245</f>
        <v>0</v>
      </c>
      <c r="K246" s="265">
        <f>K243+K244+K245</f>
        <v>0</v>
      </c>
      <c r="L246" s="265">
        <f>L243+L244+L245</f>
        <v>0</v>
      </c>
    </row>
    <row r="247" spans="1:12" x14ac:dyDescent="0.25">
      <c r="A247" s="1174">
        <f>A251-1</f>
        <v>-3</v>
      </c>
      <c r="B247" s="132" t="s">
        <v>1023</v>
      </c>
      <c r="C247" s="290"/>
      <c r="D247" s="258"/>
      <c r="E247" s="258"/>
      <c r="F247" s="258"/>
      <c r="G247" s="258"/>
      <c r="H247" s="258"/>
      <c r="I247" s="259" t="s">
        <v>642</v>
      </c>
      <c r="J247" s="262">
        <f>I248</f>
        <v>0</v>
      </c>
      <c r="K247" s="262">
        <f>J247+J248</f>
        <v>0</v>
      </c>
      <c r="L247" s="262">
        <f>K247+K248</f>
        <v>0</v>
      </c>
    </row>
    <row r="248" spans="1:12" x14ac:dyDescent="0.25">
      <c r="A248" s="1175"/>
      <c r="B248" s="38" t="s">
        <v>1024</v>
      </c>
      <c r="C248" s="290"/>
      <c r="D248" s="258"/>
      <c r="E248" s="258"/>
      <c r="F248" s="258"/>
      <c r="G248" s="258"/>
      <c r="H248" s="258"/>
      <c r="I248" s="257"/>
      <c r="J248" s="257"/>
      <c r="K248" s="257"/>
      <c r="L248" s="702">
        <f>J148</f>
        <v>0</v>
      </c>
    </row>
    <row r="249" spans="1:12" x14ac:dyDescent="0.25">
      <c r="A249" s="1175"/>
      <c r="B249" s="38" t="s">
        <v>1025</v>
      </c>
      <c r="C249" s="290"/>
      <c r="D249" s="258"/>
      <c r="E249" s="258"/>
      <c r="F249" s="258"/>
      <c r="G249" s="258"/>
      <c r="H249" s="258"/>
      <c r="I249" s="257"/>
      <c r="J249" s="257"/>
      <c r="K249" s="257"/>
      <c r="L249" s="702">
        <f>B277</f>
        <v>0</v>
      </c>
    </row>
    <row r="250" spans="1:12" x14ac:dyDescent="0.25">
      <c r="A250" s="1176"/>
      <c r="B250" s="131" t="s">
        <v>407</v>
      </c>
      <c r="C250" s="290"/>
      <c r="D250" s="258"/>
      <c r="E250" s="258"/>
      <c r="F250" s="258"/>
      <c r="G250" s="258"/>
      <c r="H250" s="258"/>
      <c r="I250" s="265">
        <f>I248+I249</f>
        <v>0</v>
      </c>
      <c r="J250" s="265">
        <f>J247+J248+J249</f>
        <v>0</v>
      </c>
      <c r="K250" s="265">
        <f>K247+K248+K249</f>
        <v>0</v>
      </c>
      <c r="L250" s="265">
        <f>L247+L248+L249</f>
        <v>0</v>
      </c>
    </row>
    <row r="251" spans="1:12" x14ac:dyDescent="0.25">
      <c r="A251" s="1174">
        <f>A255-1</f>
        <v>-2</v>
      </c>
      <c r="B251" s="132" t="s">
        <v>1023</v>
      </c>
      <c r="C251" s="290"/>
      <c r="D251" s="258"/>
      <c r="E251" s="258"/>
      <c r="F251" s="258"/>
      <c r="G251" s="258"/>
      <c r="H251" s="258"/>
      <c r="I251" s="258"/>
      <c r="J251" s="259" t="s">
        <v>642</v>
      </c>
      <c r="K251" s="262">
        <f>J252</f>
        <v>0</v>
      </c>
      <c r="L251" s="262">
        <f>K251+K252</f>
        <v>0</v>
      </c>
    </row>
    <row r="252" spans="1:12" x14ac:dyDescent="0.25">
      <c r="A252" s="1175"/>
      <c r="B252" s="38" t="s">
        <v>1024</v>
      </c>
      <c r="C252" s="290"/>
      <c r="D252" s="258"/>
      <c r="E252" s="258"/>
      <c r="F252" s="258"/>
      <c r="G252" s="258"/>
      <c r="H252" s="258"/>
      <c r="I252" s="258"/>
      <c r="J252" s="257"/>
      <c r="K252" s="257"/>
      <c r="L252" s="702">
        <f>K148</f>
        <v>0</v>
      </c>
    </row>
    <row r="253" spans="1:12" x14ac:dyDescent="0.25">
      <c r="A253" s="1175"/>
      <c r="B253" s="38" t="s">
        <v>1025</v>
      </c>
      <c r="C253" s="290"/>
      <c r="D253" s="258"/>
      <c r="E253" s="258"/>
      <c r="F253" s="258"/>
      <c r="G253" s="258"/>
      <c r="H253" s="258"/>
      <c r="I253" s="258"/>
      <c r="J253" s="257"/>
      <c r="K253" s="257"/>
      <c r="L253" s="702">
        <f>B276</f>
        <v>0</v>
      </c>
    </row>
    <row r="254" spans="1:12" x14ac:dyDescent="0.25">
      <c r="A254" s="1176"/>
      <c r="B254" s="131" t="s">
        <v>407</v>
      </c>
      <c r="C254" s="290"/>
      <c r="D254" s="258"/>
      <c r="E254" s="258"/>
      <c r="F254" s="258"/>
      <c r="G254" s="258"/>
      <c r="H254" s="258"/>
      <c r="I254" s="258"/>
      <c r="J254" s="265">
        <f>J252+J253</f>
        <v>0</v>
      </c>
      <c r="K254" s="265">
        <f>K251+K252+K253</f>
        <v>0</v>
      </c>
      <c r="L254" s="265">
        <f>L251+L252+L253</f>
        <v>0</v>
      </c>
    </row>
    <row r="255" spans="1:12" x14ac:dyDescent="0.25">
      <c r="A255" s="1174">
        <f>A259-1</f>
        <v>-1</v>
      </c>
      <c r="B255" s="132" t="s">
        <v>1023</v>
      </c>
      <c r="C255" s="290"/>
      <c r="D255" s="258"/>
      <c r="E255" s="258"/>
      <c r="F255" s="258"/>
      <c r="G255" s="258"/>
      <c r="H255" s="258"/>
      <c r="I255" s="258"/>
      <c r="J255" s="258"/>
      <c r="K255" s="259" t="s">
        <v>642</v>
      </c>
      <c r="L255" s="262">
        <f>K256</f>
        <v>0</v>
      </c>
    </row>
    <row r="256" spans="1:12" x14ac:dyDescent="0.25">
      <c r="A256" s="1175"/>
      <c r="B256" s="38" t="s">
        <v>1024</v>
      </c>
      <c r="C256" s="290"/>
      <c r="D256" s="258"/>
      <c r="E256" s="258"/>
      <c r="F256" s="258"/>
      <c r="G256" s="258"/>
      <c r="H256" s="258"/>
      <c r="I256" s="258"/>
      <c r="J256" s="258"/>
      <c r="K256" s="257"/>
      <c r="L256" s="702">
        <f>L148</f>
        <v>0</v>
      </c>
    </row>
    <row r="257" spans="1:15" x14ac:dyDescent="0.25">
      <c r="A257" s="1175"/>
      <c r="B257" s="38" t="s">
        <v>1025</v>
      </c>
      <c r="C257" s="290"/>
      <c r="D257" s="258"/>
      <c r="E257" s="258"/>
      <c r="F257" s="258"/>
      <c r="G257" s="258"/>
      <c r="H257" s="258"/>
      <c r="I257" s="258"/>
      <c r="J257" s="258"/>
      <c r="K257" s="257"/>
      <c r="L257" s="702">
        <f>B275</f>
        <v>0</v>
      </c>
    </row>
    <row r="258" spans="1:15" x14ac:dyDescent="0.25">
      <c r="A258" s="1176"/>
      <c r="B258" s="131" t="s">
        <v>407</v>
      </c>
      <c r="C258" s="290"/>
      <c r="D258" s="258"/>
      <c r="E258" s="258"/>
      <c r="F258" s="258"/>
      <c r="G258" s="258"/>
      <c r="H258" s="258"/>
      <c r="I258" s="258"/>
      <c r="J258" s="258"/>
      <c r="K258" s="265">
        <f>K256+K257</f>
        <v>0</v>
      </c>
      <c r="L258" s="265">
        <f>L255+L256+L257</f>
        <v>0</v>
      </c>
    </row>
    <row r="259" spans="1:15" x14ac:dyDescent="0.3">
      <c r="A259" s="1174">
        <f>B2</f>
        <v>0</v>
      </c>
      <c r="B259" s="132" t="s">
        <v>1023</v>
      </c>
      <c r="C259" s="324"/>
      <c r="D259" s="325"/>
      <c r="E259" s="325"/>
      <c r="F259" s="325"/>
      <c r="G259" s="325"/>
      <c r="H259" s="325"/>
      <c r="I259" s="325"/>
      <c r="J259" s="325"/>
      <c r="K259" s="258"/>
      <c r="L259" s="259" t="s">
        <v>642</v>
      </c>
    </row>
    <row r="260" spans="1:15" x14ac:dyDescent="0.3">
      <c r="A260" s="1175"/>
      <c r="B260" s="38" t="s">
        <v>1024</v>
      </c>
      <c r="C260" s="324"/>
      <c r="D260" s="325"/>
      <c r="E260" s="325"/>
      <c r="F260" s="325"/>
      <c r="G260" s="325"/>
      <c r="H260" s="325"/>
      <c r="I260" s="325"/>
      <c r="J260" s="325"/>
      <c r="K260" s="258"/>
      <c r="L260" s="702">
        <f>M148</f>
        <v>0</v>
      </c>
    </row>
    <row r="261" spans="1:15" x14ac:dyDescent="0.3">
      <c r="A261" s="1175"/>
      <c r="B261" s="38" t="s">
        <v>1025</v>
      </c>
      <c r="C261" s="324"/>
      <c r="D261" s="325"/>
      <c r="E261" s="325"/>
      <c r="F261" s="325"/>
      <c r="G261" s="325"/>
      <c r="H261" s="325"/>
      <c r="I261" s="325"/>
      <c r="J261" s="325"/>
      <c r="K261" s="258"/>
      <c r="L261" s="702">
        <f>B274</f>
        <v>0</v>
      </c>
    </row>
    <row r="262" spans="1:15" x14ac:dyDescent="0.3">
      <c r="A262" s="1176"/>
      <c r="B262" s="131" t="s">
        <v>407</v>
      </c>
      <c r="C262" s="324"/>
      <c r="D262" s="325"/>
      <c r="E262" s="325"/>
      <c r="F262" s="325"/>
      <c r="G262" s="325"/>
      <c r="H262" s="325"/>
      <c r="I262" s="325"/>
      <c r="J262" s="325"/>
      <c r="K262" s="258"/>
      <c r="L262" s="265">
        <f>L260+L261</f>
        <v>0</v>
      </c>
    </row>
    <row r="263" spans="1:15" x14ac:dyDescent="0.3">
      <c r="A263" s="84"/>
      <c r="B263" s="84"/>
      <c r="C263" s="40"/>
      <c r="D263" s="40"/>
      <c r="E263" s="40"/>
      <c r="F263" s="40"/>
      <c r="G263" s="40"/>
      <c r="H263" s="40"/>
      <c r="I263" s="40"/>
      <c r="J263" s="40"/>
      <c r="K263" s="84"/>
      <c r="L263" s="84"/>
    </row>
    <row r="264" spans="1:15" ht="12.8" customHeight="1" x14ac:dyDescent="0.3">
      <c r="A264" s="40"/>
      <c r="B264" s="1287" t="s">
        <v>1026</v>
      </c>
      <c r="C264" s="1287"/>
      <c r="D264" s="1287"/>
      <c r="E264" s="1287"/>
      <c r="F264" s="1287"/>
      <c r="G264" s="1287"/>
      <c r="H264" s="1287"/>
      <c r="I264" s="1287"/>
      <c r="J264" s="40"/>
      <c r="K264" s="40"/>
      <c r="L264" s="40"/>
    </row>
    <row r="265" spans="1:15" ht="12.8" customHeight="1" x14ac:dyDescent="0.3">
      <c r="A265" s="40"/>
      <c r="B265" s="1287" t="s">
        <v>1027</v>
      </c>
      <c r="C265" s="1287"/>
      <c r="D265" s="1287"/>
      <c r="E265" s="1287"/>
      <c r="F265" s="1287"/>
      <c r="G265" s="1287"/>
      <c r="H265" s="1287"/>
      <c r="I265" s="1287"/>
      <c r="J265" s="40"/>
      <c r="K265" s="40"/>
      <c r="L265" s="40"/>
    </row>
    <row r="266" spans="1:15" ht="12.8" customHeight="1" x14ac:dyDescent="0.3">
      <c r="A266" s="40"/>
      <c r="B266" s="1289" t="s">
        <v>0</v>
      </c>
      <c r="C266" s="1289"/>
      <c r="D266" s="1289"/>
      <c r="E266" s="1289"/>
      <c r="F266" s="1289"/>
      <c r="G266" s="1289"/>
      <c r="H266" s="1289"/>
      <c r="I266" s="1289"/>
      <c r="J266" s="1289"/>
      <c r="K266" s="1289"/>
      <c r="L266" s="1289"/>
    </row>
    <row r="267" spans="1:15" ht="12.8" customHeight="1" x14ac:dyDescent="0.3">
      <c r="A267" s="40"/>
      <c r="B267" s="1287" t="s">
        <v>1</v>
      </c>
      <c r="C267" s="1287"/>
      <c r="D267" s="1287"/>
      <c r="E267" s="1287"/>
      <c r="F267" s="1287"/>
      <c r="G267" s="1287"/>
      <c r="H267" s="1287"/>
      <c r="I267" s="1287"/>
      <c r="J267" s="40"/>
      <c r="K267" s="40"/>
      <c r="L267" s="40"/>
    </row>
    <row r="270" spans="1:15" x14ac:dyDescent="0.25">
      <c r="A270" s="1162" t="s">
        <v>325</v>
      </c>
      <c r="B270" s="1162"/>
      <c r="C270" s="1162"/>
      <c r="D270" s="1162"/>
      <c r="E270" s="1162"/>
      <c r="F270" s="1162"/>
      <c r="G270" s="1162"/>
      <c r="H270" s="1162"/>
      <c r="I270" s="1162"/>
      <c r="J270" s="1162"/>
      <c r="K270" s="1162"/>
      <c r="L270" s="67"/>
      <c r="M270" s="67"/>
      <c r="N270" s="67"/>
      <c r="O270" s="67"/>
    </row>
    <row r="271" spans="1:15" x14ac:dyDescent="0.25">
      <c r="A271" s="1162" t="s">
        <v>327</v>
      </c>
      <c r="B271" s="1162"/>
      <c r="C271" s="1162"/>
      <c r="D271" s="1162"/>
      <c r="E271" s="1162"/>
      <c r="F271" s="1162"/>
      <c r="G271" s="1162"/>
      <c r="H271" s="1162"/>
      <c r="I271" s="1162"/>
      <c r="J271" s="1162"/>
      <c r="K271" s="1162"/>
      <c r="L271" s="67"/>
      <c r="M271" s="67"/>
      <c r="N271" s="67"/>
      <c r="O271" s="67"/>
    </row>
    <row r="272" spans="1:15" x14ac:dyDescent="0.25">
      <c r="A272" s="67"/>
      <c r="B272" s="67"/>
      <c r="C272" s="67"/>
      <c r="D272" s="67"/>
      <c r="E272" s="67"/>
      <c r="F272" s="67"/>
      <c r="G272" s="67"/>
      <c r="H272" s="67"/>
      <c r="I272" s="67"/>
      <c r="J272" s="67" t="s">
        <v>213</v>
      </c>
      <c r="K272" s="67"/>
      <c r="L272" s="67"/>
      <c r="M272" s="67"/>
      <c r="N272" s="67"/>
      <c r="O272" s="67"/>
    </row>
    <row r="273" spans="1:15" ht="50.25" customHeight="1" x14ac:dyDescent="0.25">
      <c r="A273" s="74" t="s">
        <v>9</v>
      </c>
      <c r="B273" s="86" t="s">
        <v>316</v>
      </c>
      <c r="C273" s="1292" t="s">
        <v>317</v>
      </c>
      <c r="D273" s="1281"/>
      <c r="E273" s="1292" t="s">
        <v>318</v>
      </c>
      <c r="F273" s="1281"/>
      <c r="G273" s="1292" t="s">
        <v>287</v>
      </c>
      <c r="H273" s="1281"/>
      <c r="I273" s="1292" t="s">
        <v>286</v>
      </c>
      <c r="J273" s="1281"/>
      <c r="K273" s="1292" t="s">
        <v>328</v>
      </c>
      <c r="L273" s="1281"/>
    </row>
    <row r="274" spans="1:15" ht="20.149999999999999" customHeight="1" x14ac:dyDescent="0.25">
      <c r="A274" s="481">
        <f>B2</f>
        <v>0</v>
      </c>
      <c r="B274" s="448"/>
      <c r="C274" s="1221" t="e">
        <f>IF(((M151+M152)/(M148+M151+M152))&gt;0.3,M27*H294-M148,B274)</f>
        <v>#DIV/0!</v>
      </c>
      <c r="D274" s="1222"/>
      <c r="E274" s="1221" t="e">
        <f>M148*(1-C298)/C298</f>
        <v>#DIV/0!</v>
      </c>
      <c r="F274" s="1222"/>
      <c r="G274" s="1223"/>
      <c r="H274" s="1224"/>
      <c r="I274" s="1221" t="e">
        <f>(MAX(MAX(E285,C285)-B285,0))*MAX(MAX(E274,C274)-B274,0)/(MAX(MAX(E274,C274)-B274,0)+MAX(MAX(E275,C275)-B275,0)+MAX(MAX(E276,C276)-B276,0)+MAX(MAX(E277,C277)-B277,0)+MAX(MAX(E278,C278)-B278,0)+MAX(MAX(E279,C279)-B279,0)+MAX(MAX(E280,C280)-B280,0)+MAX(MAX(E281,C281)-B281,0)+MAX(MAX(E282,C282)-B282,0)+MAX(MAX(E283,C283)-B283,0))</f>
        <v>#DIV/0!</v>
      </c>
      <c r="J274" s="1222"/>
      <c r="K274" s="1226"/>
      <c r="L274" s="1227"/>
    </row>
    <row r="275" spans="1:15" ht="20.149999999999999" customHeight="1" x14ac:dyDescent="0.25">
      <c r="A275" s="481">
        <f>A274-1</f>
        <v>-1</v>
      </c>
      <c r="B275" s="328"/>
      <c r="C275" s="1204" t="e">
        <f>IF(((L151+L152)/(L148+L151+L152))&gt;0.3,L27*H294-L148,B275)</f>
        <v>#DIV/0!</v>
      </c>
      <c r="D275" s="1205"/>
      <c r="E275" s="1204" t="e">
        <f>L148*(1-D298)/D298</f>
        <v>#DIV/0!</v>
      </c>
      <c r="F275" s="1205"/>
      <c r="G275" s="1213"/>
      <c r="H275" s="1214"/>
      <c r="I275" s="1204" t="e">
        <f>(MAX(MAX(E285,C285)-B285,0))*MAX(MAX(E275,C275)-B275,0)/(MAX(MAX(E274,C274)-B274,0)+MAX(MAX(E275,C275)-B275,0)+MAX(MAX(E276,C276)-B276,0)+MAX(MAX(E277,C277)-B277,0)+MAX(MAX(E278,C278)-B278,0)+MAX(MAX(E279,C279)-B279,0)+MAX(MAX(E280,C280)-B280,0)+MAX(MAX(E281,C281)-B281,0)+MAX(MAX(E282,C282)-B282,0)+MAX(MAX(E283,C283)-B283,0))</f>
        <v>#DIV/0!</v>
      </c>
      <c r="J275" s="1205"/>
      <c r="K275" s="1206"/>
      <c r="L275" s="1207"/>
    </row>
    <row r="276" spans="1:15" ht="20.149999999999999" customHeight="1" x14ac:dyDescent="0.25">
      <c r="A276" s="481">
        <f t="shared" ref="A276:A283" si="44">A275-1</f>
        <v>-2</v>
      </c>
      <c r="B276" s="328"/>
      <c r="C276" s="1204" t="e">
        <f>IF(((K151+K152)/(K148+K151+K152))&gt;0.3,K27*H294-K148,B276)</f>
        <v>#DIV/0!</v>
      </c>
      <c r="D276" s="1205"/>
      <c r="E276" s="1204" t="e">
        <f>K148*(1-E298)/E298</f>
        <v>#DIV/0!</v>
      </c>
      <c r="F276" s="1205"/>
      <c r="G276" s="1213"/>
      <c r="H276" s="1214"/>
      <c r="I276" s="1204" t="e">
        <f>(MAX(MAX(E285,C285)-B285,0))*MAX(MAX(E276,C276)-B276,0)/(MAX(MAX(E274,C274)-B274,0)+MAX(MAX(E275,C275)-B275,0)+MAX(MAX(E276,C276)-B276,0)+MAX(MAX(E277,C277)-B277,0)+MAX(MAX(E278,C278)-B278,0)+MAX(MAX(E279,C279)-B279,0)+MAX(MAX(E280,C280)-B280,0)+MAX(MAX(E281,C281)-B281,0)+MAX(MAX(E282,C282)-B282,0)+MAX(MAX(E283,C283)-B283,0))</f>
        <v>#DIV/0!</v>
      </c>
      <c r="J276" s="1205"/>
      <c r="K276" s="1206"/>
      <c r="L276" s="1207"/>
    </row>
    <row r="277" spans="1:15" ht="20.149999999999999" customHeight="1" x14ac:dyDescent="0.25">
      <c r="A277" s="481">
        <f t="shared" si="44"/>
        <v>-3</v>
      </c>
      <c r="B277" s="328"/>
      <c r="C277" s="1204" t="e">
        <f>IF(((J151+J152)/(J148+J151+J152))&gt;0.3,J27*H294-J148,B277)</f>
        <v>#DIV/0!</v>
      </c>
      <c r="D277" s="1205"/>
      <c r="E277" s="1204" t="e">
        <f>J148*(1-F298)/F298</f>
        <v>#DIV/0!</v>
      </c>
      <c r="F277" s="1205"/>
      <c r="G277" s="1213"/>
      <c r="H277" s="1214"/>
      <c r="I277" s="1204" t="e">
        <f>(MAX(MAX(E285,C285)-B285,0))*MAX(MAX(E277,C277)-B277,0)/(MAX(MAX(E274,C274)-B274,0)+MAX(MAX(E275,C275)-B275,0)+MAX(MAX(E276,C276)-B276,0)+MAX(MAX(E277,C277)-B277,0)+MAX(MAX(E278,C278)-B278,0)+MAX(MAX(E279,C279)-B279,0)+MAX(MAX(E280,C280)-B280,0)+MAX(MAX(E281,C281)-B281,0)+MAX(MAX(E282,C282)-B282,0)+MAX(MAX(E283,C283)-B283,0))</f>
        <v>#DIV/0!</v>
      </c>
      <c r="J277" s="1205"/>
      <c r="K277" s="1206"/>
      <c r="L277" s="1207"/>
    </row>
    <row r="278" spans="1:15" ht="20.149999999999999" customHeight="1" x14ac:dyDescent="0.25">
      <c r="A278" s="481">
        <f t="shared" si="44"/>
        <v>-4</v>
      </c>
      <c r="B278" s="328"/>
      <c r="C278" s="1204" t="e">
        <f>IF(((I151+I152)/(I148+I151+I152))&gt;0.3,I27*H294-I148,B278)</f>
        <v>#DIV/0!</v>
      </c>
      <c r="D278" s="1205"/>
      <c r="E278" s="1204" t="e">
        <f>I148*(1-G298)/G298</f>
        <v>#DIV/0!</v>
      </c>
      <c r="F278" s="1205"/>
      <c r="G278" s="1213"/>
      <c r="H278" s="1214"/>
      <c r="I278" s="1204" t="e">
        <f>(MAX(MAX(E285,C285)-B285,0))*MAX(MAX(E278,C278)-B278,0)/(MAX(MAX(E274,C274)-B274,0)+MAX(MAX(E275,C275)-B275,0)+MAX(MAX(E276,C276)-B276,0)+MAX(MAX(E277,C277)-B277,0)+MAX(MAX(E278,C278)-B278,0)+MAX(MAX(E279,C279)-B279,0)+MAX(MAX(E280,C280)-B280,0)+MAX(MAX(E281,C281)-B281,0)+MAX(MAX(E282,C282)-B282,0)+MAX(MAX(E283,C283)-B283,0))</f>
        <v>#DIV/0!</v>
      </c>
      <c r="J278" s="1205"/>
      <c r="K278" s="1206"/>
      <c r="L278" s="1207"/>
    </row>
    <row r="279" spans="1:15" ht="20.149999999999999" customHeight="1" x14ac:dyDescent="0.25">
      <c r="A279" s="481">
        <f t="shared" si="44"/>
        <v>-5</v>
      </c>
      <c r="B279" s="328"/>
      <c r="C279" s="1204" t="e">
        <f>IF(((H151+H152)/(H148+H151+H152))&gt;0.3,H27*H294-H148,B279)</f>
        <v>#DIV/0!</v>
      </c>
      <c r="D279" s="1205"/>
      <c r="E279" s="1204" t="e">
        <f>H148*(1-H298)/H298</f>
        <v>#DIV/0!</v>
      </c>
      <c r="F279" s="1205"/>
      <c r="G279" s="1213"/>
      <c r="H279" s="1214"/>
      <c r="I279" s="1204" t="e">
        <f>(MAX(MAX(E285,C285)-B285,0))*MAX(MAX(E279,C279)-B279,0)/(MAX(MAX(E274,C274)-B274,0)+MAX(MAX(E275,C275)-B275,0)+MAX(MAX(E276,C276)-B276,0)+MAX(MAX(E277,C277)-B277,0)+MAX(MAX(E278,C278)-B278,0)+MAX(MAX(E279,C279)-B279,0)+MAX(MAX(E280,C280)-B280,0)+MAX(MAX(E281,C281)-B281,0)+MAX(MAX(E282,C282)-B282,0)+MAX(MAX(E283,C283)-B283,0))</f>
        <v>#DIV/0!</v>
      </c>
      <c r="J279" s="1205"/>
      <c r="K279" s="1206"/>
      <c r="L279" s="1207"/>
    </row>
    <row r="280" spans="1:15" ht="20.149999999999999" customHeight="1" x14ac:dyDescent="0.25">
      <c r="A280" s="481">
        <f t="shared" si="44"/>
        <v>-6</v>
      </c>
      <c r="B280" s="328"/>
      <c r="C280" s="1204" t="e">
        <f>IF(((G151+G152)/(G148+G151+G152))&gt;0.3,G27*H294-G148,B280)</f>
        <v>#DIV/0!</v>
      </c>
      <c r="D280" s="1205"/>
      <c r="E280" s="1204" t="e">
        <f>G148*(1-I298)/I298</f>
        <v>#DIV/0!</v>
      </c>
      <c r="F280" s="1205"/>
      <c r="G280" s="1213"/>
      <c r="H280" s="1214"/>
      <c r="I280" s="1204" t="e">
        <f>(MAX(MAX(E285,C285)-B285,0))*MAX(MAX(E280,C280)-B280,0)/(MAX(MAX(E274,C274)-B274,0)+MAX(MAX(E275,C275)-B275,0)+MAX(MAX(E276,C276)-B276,0)+MAX(MAX(E277,C277)-B277,0)+MAX(MAX(E278,C278)-B278,0)+MAX(MAX(E279,C279)-B279,0)+MAX(MAX(E280,C280)-B280,0)+MAX(MAX(E281,C281)-B281,0)+MAX(MAX(E282,C282)-B282,0)+MAX(MAX(E283,C283)-B283,0))</f>
        <v>#DIV/0!</v>
      </c>
      <c r="J280" s="1205"/>
      <c r="K280" s="1206"/>
      <c r="L280" s="1207"/>
      <c r="M280" s="112"/>
    </row>
    <row r="281" spans="1:15" ht="20.149999999999999" customHeight="1" x14ac:dyDescent="0.25">
      <c r="A281" s="481">
        <f t="shared" si="44"/>
        <v>-7</v>
      </c>
      <c r="B281" s="328"/>
      <c r="C281" s="1204" t="e">
        <f>IF(((F151+F152)/(F148+F151+F152))&gt;0.3,F27*H294-F148,B281)</f>
        <v>#DIV/0!</v>
      </c>
      <c r="D281" s="1205"/>
      <c r="E281" s="1204" t="e">
        <f>F148*(1-J298)/J298</f>
        <v>#DIV/0!</v>
      </c>
      <c r="F281" s="1205"/>
      <c r="G281" s="1213"/>
      <c r="H281" s="1214"/>
      <c r="I281" s="1204" t="e">
        <f>(MAX(MAX(E285,C285)-B285,0))*MAX(MAX(E281,C281)-B281,0)/(MAX(MAX(E274,C274)-B274,0)+MAX(MAX(E275,C275)-B275,0)+MAX(MAX(E276,C276)-B276,0)+MAX(MAX(E277,C277)-B277,0)+MAX(MAX(E278,C278)-B278,0)+MAX(MAX(E279,C279)-B279,0)+MAX(MAX(E280,C280)-B280,0)+MAX(MAX(E281,C281)-B281,0)+MAX(MAX(E282,C282)-B282,0)+MAX(MAX(E283,C283)-B283,0))</f>
        <v>#DIV/0!</v>
      </c>
      <c r="J281" s="1205"/>
      <c r="K281" s="1206"/>
      <c r="L281" s="1207"/>
      <c r="M281" s="112"/>
    </row>
    <row r="282" spans="1:15" ht="20.149999999999999" customHeight="1" x14ac:dyDescent="0.25">
      <c r="A282" s="481">
        <f t="shared" si="44"/>
        <v>-8</v>
      </c>
      <c r="B282" s="328"/>
      <c r="C282" s="1204" t="e">
        <f>IF(((E151+E152)/(E148+E151+E152))&gt;0.3,E27*H294-E148,B282)</f>
        <v>#DIV/0!</v>
      </c>
      <c r="D282" s="1205"/>
      <c r="E282" s="1204" t="e">
        <f>E148*(1-K298)/K298</f>
        <v>#DIV/0!</v>
      </c>
      <c r="F282" s="1205"/>
      <c r="G282" s="1213"/>
      <c r="H282" s="1214"/>
      <c r="I282" s="1204" t="e">
        <f>(MAX(MAX(E285,C285)-B285,0))*MAX(MAX(E282,C282)-B282,0)/(MAX(MAX(E274,C274)-B274,0)+MAX(MAX(E275,C275)-B275,0)+MAX(MAX(E276,C276)-B276,0)+MAX(MAX(E277,C277)-B277,0)+MAX(MAX(E278,C278)-B278,0)+MAX(MAX(E279,C279)-B279,0)+MAX(MAX(E280,C280)-B280,0)+MAX(MAX(E281,C281)-B281,0)+MAX(MAX(E282,C282)-B282,0)+MAX(MAX(E283,C283)-B283,0))</f>
        <v>#DIV/0!</v>
      </c>
      <c r="J282" s="1205"/>
      <c r="K282" s="1206"/>
      <c r="L282" s="1207"/>
      <c r="M282" s="112"/>
    </row>
    <row r="283" spans="1:15" ht="20.149999999999999" customHeight="1" x14ac:dyDescent="0.25">
      <c r="A283" s="481">
        <f t="shared" si="44"/>
        <v>-9</v>
      </c>
      <c r="B283" s="328"/>
      <c r="C283" s="1204" t="e">
        <f>IF(((D151+D152)/(D148+D151+D152))&gt;0.3,D27*H294-D148,B283)</f>
        <v>#DIV/0!</v>
      </c>
      <c r="D283" s="1205"/>
      <c r="E283" s="1204" t="e">
        <f>D148*(1-L298)/L298</f>
        <v>#DIV/0!</v>
      </c>
      <c r="F283" s="1205"/>
      <c r="G283" s="1213"/>
      <c r="H283" s="1214"/>
      <c r="I283" s="1204" t="e">
        <f>(MAX(MAX(E285,C285)-B285,0))*MAX(MAX(E283,C283)-B283,0)/(MAX(MAX(E274,C274)-B274,0)+MAX(MAX(E275,C275)-B275,0)+MAX(MAX(E276,C276)-B276,0)+MAX(MAX(E277,C277)-B277,0)+MAX(MAX(E278,C278)-B278,0)+MAX(MAX(E279,C279)-B279,0)+MAX(MAX(E280,C280)-B280,0)+MAX(MAX(E281,C281)-B281,0)+MAX(MAX(E282,C282)-B282,0)+MAX(MAX(E283,C283)-B283,0))</f>
        <v>#DIV/0!</v>
      </c>
      <c r="J283" s="1205"/>
      <c r="K283" s="1206"/>
      <c r="L283" s="1207"/>
      <c r="M283" s="112"/>
    </row>
    <row r="284" spans="1:15" ht="20.149999999999999" customHeight="1" x14ac:dyDescent="0.25">
      <c r="A284" s="54" t="s">
        <v>188</v>
      </c>
      <c r="B284" s="299"/>
      <c r="C284" s="1313">
        <f>B284</f>
        <v>0</v>
      </c>
      <c r="D284" s="1314"/>
      <c r="E284" s="1313">
        <f>B284</f>
        <v>0</v>
      </c>
      <c r="F284" s="1314"/>
      <c r="G284" s="1208"/>
      <c r="H284" s="1209"/>
      <c r="I284" s="1313"/>
      <c r="J284" s="1314"/>
      <c r="K284" s="1312"/>
      <c r="L284" s="1285"/>
      <c r="M284" s="112"/>
    </row>
    <row r="285" spans="1:15" ht="20.149999999999999" customHeight="1" x14ac:dyDescent="0.25">
      <c r="A285" s="100" t="s">
        <v>407</v>
      </c>
      <c r="B285" s="717">
        <f>SUM(B274:B284)</f>
        <v>0</v>
      </c>
      <c r="C285" s="1211" t="e">
        <f>SUM(C274:D284)</f>
        <v>#DIV/0!</v>
      </c>
      <c r="D285" s="1212"/>
      <c r="E285" s="1211" t="e">
        <f>SUM(E274:F284)</f>
        <v>#DIV/0!</v>
      </c>
      <c r="F285" s="1212"/>
      <c r="G285" s="1211" t="e">
        <f>MAX(B285,C285,E285)</f>
        <v>#DIV/0!</v>
      </c>
      <c r="H285" s="1212"/>
      <c r="I285" s="1211" t="e">
        <f>SUM(I274:J284)</f>
        <v>#DIV/0!</v>
      </c>
      <c r="J285" s="1212"/>
      <c r="K285" s="1211">
        <f>SUM(K274:L284)</f>
        <v>0</v>
      </c>
      <c r="L285" s="1212"/>
      <c r="M285" s="112"/>
    </row>
    <row r="286" spans="1:15" ht="19.5" customHeight="1" x14ac:dyDescent="0.25">
      <c r="A286" s="126"/>
      <c r="B286" s="127"/>
      <c r="C286" s="127"/>
      <c r="D286" s="127"/>
      <c r="E286" s="127"/>
      <c r="F286" s="127"/>
      <c r="G286" s="127"/>
      <c r="H286" s="127"/>
      <c r="I286" s="127"/>
      <c r="J286" s="127"/>
      <c r="K286" s="127"/>
      <c r="L286" s="141"/>
      <c r="M286" s="141"/>
      <c r="N286" s="67"/>
      <c r="O286" s="67"/>
    </row>
    <row r="287" spans="1:15" ht="20.149999999999999" customHeight="1" x14ac:dyDescent="0.25">
      <c r="A287" s="1276" t="s">
        <v>4</v>
      </c>
      <c r="B287" s="1276"/>
      <c r="C287" s="1276"/>
      <c r="D287" s="1276"/>
      <c r="E287" s="1276"/>
      <c r="F287" s="1276"/>
      <c r="G287" s="1276"/>
      <c r="H287" s="1276"/>
      <c r="I287" s="1276"/>
      <c r="J287" s="1276"/>
      <c r="K287" s="1276"/>
      <c r="L287" s="69"/>
      <c r="M287" s="1270"/>
      <c r="N287" s="67"/>
      <c r="O287" s="67"/>
    </row>
    <row r="288" spans="1:15" ht="36.799999999999997" customHeight="1" x14ac:dyDescent="0.25">
      <c r="A288" s="1283" t="s">
        <v>329</v>
      </c>
      <c r="B288" s="1283"/>
      <c r="C288" s="1283"/>
      <c r="D288" s="1283"/>
      <c r="E288" s="1283"/>
      <c r="F288" s="1283"/>
      <c r="G288" s="1283"/>
      <c r="H288" s="1283"/>
      <c r="I288" s="1283"/>
      <c r="J288" s="1283"/>
      <c r="K288" s="1283"/>
      <c r="L288" s="142"/>
      <c r="M288" s="1270"/>
      <c r="N288" s="67"/>
      <c r="O288" s="67"/>
    </row>
    <row r="289" spans="1:15" ht="30.8" customHeight="1" x14ac:dyDescent="0.25">
      <c r="A289" s="1283" t="s">
        <v>7</v>
      </c>
      <c r="B289" s="1283"/>
      <c r="C289" s="1283"/>
      <c r="D289" s="1283"/>
      <c r="E289" s="1283"/>
      <c r="F289" s="1283"/>
      <c r="G289" s="1283"/>
      <c r="H289" s="1283"/>
      <c r="I289" s="1283"/>
      <c r="J289" s="1283"/>
      <c r="K289" s="1283"/>
      <c r="L289" s="69"/>
      <c r="M289" s="1270"/>
      <c r="N289" s="67"/>
      <c r="O289" s="67"/>
    </row>
    <row r="290" spans="1:15" ht="20.149999999999999" customHeight="1" x14ac:dyDescent="0.25">
      <c r="B290" s="143"/>
      <c r="C290" s="135"/>
      <c r="D290" s="1311"/>
      <c r="E290" s="1311"/>
      <c r="F290" s="1311"/>
      <c r="G290" s="1311"/>
      <c r="H290" s="1270"/>
      <c r="I290" s="1270"/>
      <c r="J290" s="1271"/>
      <c r="K290" s="1271"/>
      <c r="L290" s="1271"/>
      <c r="M290" s="69"/>
      <c r="N290" s="67"/>
      <c r="O290" s="67"/>
    </row>
    <row r="291" spans="1:15" ht="21.9" customHeight="1" x14ac:dyDescent="0.25">
      <c r="A291" s="69"/>
      <c r="B291" s="708" t="s">
        <v>721</v>
      </c>
      <c r="C291" s="66">
        <f>B2</f>
        <v>0</v>
      </c>
      <c r="D291" s="482">
        <f>C291-1</f>
        <v>-1</v>
      </c>
      <c r="E291" s="482">
        <f>D291-1</f>
        <v>-2</v>
      </c>
      <c r="F291" s="482">
        <f>E291-1</f>
        <v>-3</v>
      </c>
      <c r="G291" s="482">
        <f>F291-1</f>
        <v>-4</v>
      </c>
      <c r="H291" s="74" t="s">
        <v>856</v>
      </c>
      <c r="I291" s="69"/>
      <c r="J291" s="69"/>
      <c r="K291" s="67"/>
      <c r="L291" s="67"/>
    </row>
    <row r="292" spans="1:15" ht="21.9" customHeight="1" x14ac:dyDescent="0.25">
      <c r="A292" s="69"/>
      <c r="B292" s="708" t="s">
        <v>722</v>
      </c>
      <c r="C292" s="294"/>
      <c r="D292" s="334"/>
      <c r="E292" s="294"/>
      <c r="F292" s="334"/>
      <c r="G292" s="334"/>
      <c r="H292" s="335">
        <f>SUM(C292:G292)</f>
        <v>0</v>
      </c>
      <c r="I292" s="135"/>
      <c r="J292" s="69"/>
      <c r="K292" s="67"/>
      <c r="L292" s="67"/>
    </row>
    <row r="293" spans="1:15" ht="21.9" customHeight="1" x14ac:dyDescent="0.25">
      <c r="A293" s="69"/>
      <c r="B293" s="708" t="s">
        <v>723</v>
      </c>
      <c r="C293" s="294"/>
      <c r="D293" s="334"/>
      <c r="E293" s="294"/>
      <c r="F293" s="334"/>
      <c r="G293" s="334"/>
      <c r="H293" s="335">
        <f>SUM(C293:G293)</f>
        <v>0</v>
      </c>
      <c r="I293" s="135"/>
      <c r="J293" s="69"/>
      <c r="K293" s="67"/>
      <c r="L293" s="67"/>
    </row>
    <row r="294" spans="1:15" ht="21.9" customHeight="1" x14ac:dyDescent="0.25">
      <c r="A294" s="69"/>
      <c r="B294" s="709" t="s">
        <v>724</v>
      </c>
      <c r="C294" s="313" t="e">
        <f t="shared" ref="C294:H294" si="45">(C292/C293)*1000</f>
        <v>#DIV/0!</v>
      </c>
      <c r="D294" s="313" t="e">
        <f t="shared" si="45"/>
        <v>#DIV/0!</v>
      </c>
      <c r="E294" s="313" t="e">
        <f t="shared" si="45"/>
        <v>#DIV/0!</v>
      </c>
      <c r="F294" s="313" t="e">
        <f t="shared" si="45"/>
        <v>#DIV/0!</v>
      </c>
      <c r="G294" s="313" t="e">
        <f t="shared" si="45"/>
        <v>#DIV/0!</v>
      </c>
      <c r="H294" s="313" t="e">
        <f t="shared" si="45"/>
        <v>#DIV/0!</v>
      </c>
      <c r="I294" s="135"/>
      <c r="J294" s="69"/>
      <c r="K294" s="67"/>
      <c r="L294" s="67"/>
    </row>
    <row r="295" spans="1:15" s="221" customFormat="1" ht="21.9" customHeight="1" x14ac:dyDescent="0.25">
      <c r="A295" s="710"/>
      <c r="B295" s="711"/>
      <c r="C295" s="712"/>
      <c r="D295" s="712"/>
      <c r="E295" s="712"/>
      <c r="F295" s="712"/>
      <c r="G295" s="712"/>
      <c r="H295" s="712"/>
      <c r="I295" s="713"/>
      <c r="J295" s="710"/>
      <c r="K295" s="714"/>
      <c r="L295" s="714"/>
    </row>
    <row r="296" spans="1:15" ht="21.9" customHeight="1" x14ac:dyDescent="0.25">
      <c r="L296" s="69"/>
      <c r="M296" s="67"/>
      <c r="N296" s="67"/>
    </row>
    <row r="297" spans="1:15" ht="14" x14ac:dyDescent="0.25">
      <c r="B297" s="65" t="s">
        <v>720</v>
      </c>
      <c r="C297" s="100" t="s">
        <v>211</v>
      </c>
      <c r="D297" s="100" t="s">
        <v>202</v>
      </c>
      <c r="E297" s="100" t="s">
        <v>203</v>
      </c>
      <c r="F297" s="100" t="s">
        <v>204</v>
      </c>
      <c r="G297" s="100" t="s">
        <v>205</v>
      </c>
      <c r="H297" s="100" t="s">
        <v>206</v>
      </c>
      <c r="I297" s="100" t="s">
        <v>207</v>
      </c>
      <c r="J297" s="100" t="s">
        <v>208</v>
      </c>
      <c r="K297" s="100" t="s">
        <v>209</v>
      </c>
      <c r="L297" s="100" t="s">
        <v>210</v>
      </c>
    </row>
    <row r="298" spans="1:15" ht="14" x14ac:dyDescent="0.3">
      <c r="C298" s="715" t="e">
        <f>(C224+D228+E232+F236+G240+H244+I248+J252+K256+L260)/(L262+L258+L254+L250+L246+L242+L238+L234+L230+L226)</f>
        <v>#DIV/0!</v>
      </c>
      <c r="D298" s="715" t="e">
        <f>(D223+D224+E227+E228+F231+F232+G235+G236+H239+H240+I243+I244+J247+J248+K251+K252+L255+L256)/(L258+L254+L250+L246+L242+L238+L234+L230+L226)</f>
        <v>#DIV/0!</v>
      </c>
      <c r="E298" s="715" t="e">
        <f>(E223+E224+F227+F228+G231+G232+H235+H236+I239+I240+J243+J244+K247+K248+L251+L252)/(L254+L250+L246+L242+L238+L234+L230+L226)</f>
        <v>#DIV/0!</v>
      </c>
      <c r="F298" s="715" t="e">
        <f>(F223+F224+G227+G228+H231+H232+I235+I236+J239+J240+K243+K244+L247+L248)/(L250+L246+L242+L238+L234+L230+L226)</f>
        <v>#DIV/0!</v>
      </c>
      <c r="G298" s="715" t="e">
        <f>(G223+G224+H227+H228+I231+I232+J235+J236+K239+K240+L243+L244)/(L246+L242+L238+L234+L230+L226)</f>
        <v>#DIV/0!</v>
      </c>
      <c r="H298" s="715" t="e">
        <f>(H223+H224+I227+I228+J231+J232+K235+K236+L239+L240)/(L242+L238+L234+L230+L226)</f>
        <v>#DIV/0!</v>
      </c>
      <c r="I298" s="715" t="e">
        <f>(I223+I224+J227+J228+K231+K232+L235+L236)/(L238+L234+L230+L226)</f>
        <v>#DIV/0!</v>
      </c>
      <c r="J298" s="715" t="e">
        <f>(J223+J224+K227+K228+L231+L232)/(L234+L230+L226)</f>
        <v>#DIV/0!</v>
      </c>
      <c r="K298" s="715" t="e">
        <f>(K223+K224+L227+L228)/(L230+L226)</f>
        <v>#DIV/0!</v>
      </c>
      <c r="L298" s="715" t="e">
        <f>(L223+L224)/(L226)</f>
        <v>#DIV/0!</v>
      </c>
    </row>
    <row r="299" spans="1:15" x14ac:dyDescent="0.25">
      <c r="C299" s="716"/>
      <c r="D299" s="716"/>
      <c r="E299" s="716"/>
      <c r="F299" s="716"/>
      <c r="G299" s="716"/>
      <c r="H299" s="716"/>
      <c r="I299" s="716"/>
      <c r="J299" s="716"/>
      <c r="K299" s="716"/>
      <c r="L299" s="716"/>
    </row>
    <row r="304" spans="1:15" x14ac:dyDescent="0.25">
      <c r="A304" s="1162" t="s">
        <v>330</v>
      </c>
      <c r="B304" s="1162"/>
      <c r="C304" s="1162"/>
      <c r="D304" s="1162"/>
      <c r="E304" s="1162"/>
      <c r="F304" s="1162"/>
      <c r="G304" s="1162"/>
      <c r="H304" s="1162"/>
      <c r="I304" s="1162"/>
      <c r="J304" s="1162"/>
      <c r="K304" s="1162"/>
    </row>
    <row r="305" spans="1:11" x14ac:dyDescent="0.25">
      <c r="A305" s="67"/>
      <c r="B305" s="67"/>
      <c r="C305" s="67"/>
      <c r="D305" s="67"/>
      <c r="E305" s="67"/>
      <c r="F305" s="67"/>
      <c r="G305" s="67"/>
      <c r="H305" s="67" t="s">
        <v>213</v>
      </c>
      <c r="I305" s="67"/>
      <c r="J305" s="67"/>
      <c r="K305" s="67"/>
    </row>
    <row r="306" spans="1:11" ht="73.5" customHeight="1" x14ac:dyDescent="0.25">
      <c r="A306" s="74" t="s">
        <v>9</v>
      </c>
      <c r="B306" s="1292" t="s">
        <v>316</v>
      </c>
      <c r="C306" s="1281"/>
      <c r="D306" s="1292" t="s">
        <v>8</v>
      </c>
      <c r="E306" s="1281"/>
      <c r="F306" s="1292" t="s">
        <v>287</v>
      </c>
      <c r="G306" s="1281"/>
      <c r="H306" s="1292" t="s">
        <v>286</v>
      </c>
      <c r="I306" s="1281"/>
      <c r="J306" s="1292" t="s">
        <v>328</v>
      </c>
      <c r="K306" s="1281"/>
    </row>
    <row r="307" spans="1:11" ht="21.9" customHeight="1" x14ac:dyDescent="0.25">
      <c r="A307" s="481">
        <f>B2</f>
        <v>0</v>
      </c>
      <c r="B307" s="1226"/>
      <c r="C307" s="1227"/>
      <c r="D307" s="1221" t="e">
        <f>IF(((M170+M171)/(M170+M171+M167))&gt;0.3,M51*I328-M167,B307)</f>
        <v>#DIV/0!</v>
      </c>
      <c r="E307" s="1222"/>
      <c r="F307" s="1223"/>
      <c r="G307" s="1224"/>
      <c r="H307" s="1221" t="e">
        <f>(MAX(D318-B318,0))*MAX(D307-B307,0)/(MAX(D307-B307,0)+MAX(D308-B308,0)+MAX(D309-B309,0)+MAX(D310-B310,0)+MAX(D311-B311,0)+MAX(D312-B312,0)+MAX(D313-B313,0)+MAX(D314-B314,0)+MAX(D315-B315,0)+MAX(D316-B316,0))</f>
        <v>#DIV/0!</v>
      </c>
      <c r="I307" s="1222"/>
      <c r="J307" s="1279"/>
      <c r="K307" s="1280"/>
    </row>
    <row r="308" spans="1:11" ht="21.9" customHeight="1" x14ac:dyDescent="0.25">
      <c r="A308" s="481">
        <f>A307-1</f>
        <v>-1</v>
      </c>
      <c r="B308" s="1206"/>
      <c r="C308" s="1207"/>
      <c r="D308" s="1204" t="e">
        <f>IF(((L170+L171)/(L170+L171+L167))&gt;0.3,L51*I328-L167,B308)</f>
        <v>#DIV/0!</v>
      </c>
      <c r="E308" s="1205"/>
      <c r="F308" s="1213"/>
      <c r="G308" s="1214"/>
      <c r="H308" s="1204" t="e">
        <f>(MAX(D318-B318,0))*MAX(D308-B308,0)/(MAX(D307-B307,0)+MAX(D308-B308,0)+MAX(D309-B309,0)+MAX(D310-B310,0)+MAX(D311-B311,0)+MAX(D312-B312,0)+MAX(D313-B313,0)+MAX(D314-B314,0)+MAX(D315-B315,0)+MAX(D316-B316,0))</f>
        <v>#DIV/0!</v>
      </c>
      <c r="I308" s="1205"/>
      <c r="J308" s="1277"/>
      <c r="K308" s="1278"/>
    </row>
    <row r="309" spans="1:11" ht="21.9" customHeight="1" x14ac:dyDescent="0.25">
      <c r="A309" s="481">
        <f t="shared" ref="A309:A316" si="46">A308-1</f>
        <v>-2</v>
      </c>
      <c r="B309" s="1206"/>
      <c r="C309" s="1207"/>
      <c r="D309" s="1204" t="e">
        <f>IF(((K170+K171)/(K170+K171+K167))&gt;0.3,K51*I328-K167,B309)</f>
        <v>#DIV/0!</v>
      </c>
      <c r="E309" s="1205"/>
      <c r="F309" s="1213"/>
      <c r="G309" s="1214"/>
      <c r="H309" s="1204" t="e">
        <f>(MAX(D318-B318,0))*MAX(D309-B309,0)/(MAX(D307-B307,0)+MAX(D308-B308,0)+MAX(D309-B309,0)+MAX(D310-B310,0)+MAX(D311-B311,0)+MAX(D312-B312,0)+MAX(D313-B313,0)+MAX(D314-B314,0)+MAX(D315-B315,0)+MAX(D316-B316,0))</f>
        <v>#DIV/0!</v>
      </c>
      <c r="I309" s="1205"/>
      <c r="J309" s="1277"/>
      <c r="K309" s="1278"/>
    </row>
    <row r="310" spans="1:11" ht="21.9" customHeight="1" x14ac:dyDescent="0.25">
      <c r="A310" s="481">
        <f t="shared" si="46"/>
        <v>-3</v>
      </c>
      <c r="B310" s="1206"/>
      <c r="C310" s="1207"/>
      <c r="D310" s="1204" t="e">
        <f>IF(((J170+J171)/(J170+J171+J167))&gt;0.3,J51*I328-J167,B310)</f>
        <v>#DIV/0!</v>
      </c>
      <c r="E310" s="1205"/>
      <c r="F310" s="1213"/>
      <c r="G310" s="1214"/>
      <c r="H310" s="1204" t="e">
        <f>(MAX(D318-B318,0))*MAX(D310-B310,0)/(MAX(D307-B307,0)+MAX(D308-B308,0)+MAX(D309-B309,0)+MAX(D310-B310,0)+MAX(D311-B311,0)+MAX(D312-B312,0)+MAX(D313-B313,0)+MAX(D314-B314,0)+MAX(D315-B315,0)+MAX(D316-B316,0))</f>
        <v>#DIV/0!</v>
      </c>
      <c r="I310" s="1205"/>
      <c r="J310" s="1277"/>
      <c r="K310" s="1278"/>
    </row>
    <row r="311" spans="1:11" ht="21.9" customHeight="1" x14ac:dyDescent="0.25">
      <c r="A311" s="481">
        <f t="shared" si="46"/>
        <v>-4</v>
      </c>
      <c r="B311" s="1206"/>
      <c r="C311" s="1207"/>
      <c r="D311" s="1204" t="e">
        <f>IF(((I170+I171)/(I170+I171+I167))&gt;0.3,I51*I328-I167,B311)</f>
        <v>#DIV/0!</v>
      </c>
      <c r="E311" s="1205"/>
      <c r="F311" s="1213"/>
      <c r="G311" s="1214"/>
      <c r="H311" s="1204" t="e">
        <f>(MAX(D318-B318,0))*MAX(D311-B311,0)/(MAX(D307-B307,0)+MAX(D308-B308,0)+MAX(D309-B309,0)+MAX(D310-B310,0)+MAX(D311-B311,0)+MAX(D312-B312,0)+MAX(D313-B313,0)+MAX(D314-B314,0)+MAX(D315-B315,0)+MAX(D316-B316,0))</f>
        <v>#DIV/0!</v>
      </c>
      <c r="I311" s="1205"/>
      <c r="J311" s="1277"/>
      <c r="K311" s="1278"/>
    </row>
    <row r="312" spans="1:11" ht="21.9" customHeight="1" x14ac:dyDescent="0.25">
      <c r="A312" s="481">
        <f t="shared" si="46"/>
        <v>-5</v>
      </c>
      <c r="B312" s="1206"/>
      <c r="C312" s="1207"/>
      <c r="D312" s="1204" t="e">
        <f>IF(((H170+H171)/(H170+H171+H167))&gt;0.3,H51*I328-H167,B312)</f>
        <v>#DIV/0!</v>
      </c>
      <c r="E312" s="1205"/>
      <c r="F312" s="1213"/>
      <c r="G312" s="1214"/>
      <c r="H312" s="1204" t="e">
        <f>(MAX(D318-B318,0))*MAX(D312-B312,0)/(MAX(D307-B307,0)+MAX(D308-B308,0)+MAX(D309-B309,0)+MAX(D310-B310,0)+MAX(D311-B311,0)+MAX(D312-B312,0)+MAX(D313-B313,0)+MAX(D314-B314,0)+MAX(D315-B315,0)+MAX(D316-B316,0))</f>
        <v>#DIV/0!</v>
      </c>
      <c r="I312" s="1205"/>
      <c r="J312" s="1277"/>
      <c r="K312" s="1278"/>
    </row>
    <row r="313" spans="1:11" ht="21.9" customHeight="1" x14ac:dyDescent="0.25">
      <c r="A313" s="481">
        <f t="shared" si="46"/>
        <v>-6</v>
      </c>
      <c r="B313" s="1206"/>
      <c r="C313" s="1207"/>
      <c r="D313" s="1204" t="e">
        <f>IF(((G170+G171)/(G170+G171+G167))&gt;0.3,G51*I328-G167,B313)</f>
        <v>#DIV/0!</v>
      </c>
      <c r="E313" s="1205"/>
      <c r="F313" s="1213"/>
      <c r="G313" s="1214"/>
      <c r="H313" s="1204" t="e">
        <f>(MAX(D318-B318,0))*MAX(D313-B313,0)/(MAX(D307-B307,0)+MAX(D308-B308,0)+MAX(D309-B309,0)+MAX(D310-B310,0)+MAX(D311-B311,0)+MAX(D312-B312,0)+MAX(D313-B313,0)+MAX(D314-B314,0)+MAX(D315-B315,0)+MAX(D316-B316,0))</f>
        <v>#DIV/0!</v>
      </c>
      <c r="I313" s="1205"/>
      <c r="J313" s="1277"/>
      <c r="K313" s="1278"/>
    </row>
    <row r="314" spans="1:11" ht="21.9" customHeight="1" x14ac:dyDescent="0.25">
      <c r="A314" s="481">
        <f t="shared" si="46"/>
        <v>-7</v>
      </c>
      <c r="B314" s="1206"/>
      <c r="C314" s="1207"/>
      <c r="D314" s="1204" t="e">
        <f>IF(((F170+F171)/(F170+F171+F167))&gt;0.3,F51*I328-F167,B314)</f>
        <v>#DIV/0!</v>
      </c>
      <c r="E314" s="1205"/>
      <c r="F314" s="1213"/>
      <c r="G314" s="1214"/>
      <c r="H314" s="1204" t="e">
        <f>(MAX(D318-B318,0))*MAX(D314-B314,0)/(MAX(D307-B307,0)+MAX(D308-B308,0)+MAX(D309-B309,0)+MAX(D310-B310,0)+MAX(D311-B311,0)+MAX(D312-B312,0)+MAX(D313-B313,0)+MAX(D314-B314,0)+MAX(D315-B315,0)+MAX(D316-B316,0))</f>
        <v>#DIV/0!</v>
      </c>
      <c r="I314" s="1205"/>
      <c r="J314" s="1277"/>
      <c r="K314" s="1278"/>
    </row>
    <row r="315" spans="1:11" ht="21.9" customHeight="1" x14ac:dyDescent="0.25">
      <c r="A315" s="481">
        <f t="shared" si="46"/>
        <v>-8</v>
      </c>
      <c r="B315" s="1206"/>
      <c r="C315" s="1207"/>
      <c r="D315" s="1204" t="e">
        <f>IF(((E170+E171)/(E170+E171+E167))&gt;0.3,E51*I328-E167,B315)</f>
        <v>#DIV/0!</v>
      </c>
      <c r="E315" s="1205"/>
      <c r="F315" s="1213"/>
      <c r="G315" s="1214"/>
      <c r="H315" s="1204" t="e">
        <f>(MAX(D318-B318,0))*MAX(D315-B315,0)/(MAX(D307-B307,0)+MAX(D308-B308,0)+MAX(D309-B309,0)+MAX(D310-B310,0)+MAX(D311-B311,0)+MAX(D312-B312,0)+MAX(D313-B313,0)+MAX(D314-B314,0)+MAX(D315-B315,0)+MAX(D316-B316,0))</f>
        <v>#DIV/0!</v>
      </c>
      <c r="I315" s="1205"/>
      <c r="J315" s="1277"/>
      <c r="K315" s="1278"/>
    </row>
    <row r="316" spans="1:11" ht="21.9" customHeight="1" x14ac:dyDescent="0.25">
      <c r="A316" s="481">
        <f t="shared" si="46"/>
        <v>-9</v>
      </c>
      <c r="B316" s="1206"/>
      <c r="C316" s="1207"/>
      <c r="D316" s="1204" t="e">
        <f>IF(((D170+D171)/(D170+D171+D167))&gt;0.3,D51*I328-D167,B316)</f>
        <v>#DIV/0!</v>
      </c>
      <c r="E316" s="1205"/>
      <c r="F316" s="1213"/>
      <c r="G316" s="1214"/>
      <c r="H316" s="1204" t="e">
        <f>(MAX(D318-B318,0))*MAX(D316-B316,0)/(MAX(D307-B307,0)+MAX(D308-B308,0)+MAX(D309-B309,0)+MAX(D310-B310,0)+MAX(D311-B311,0)+MAX(D312-B312,0)+MAX(D313-B313,0)+MAX(D314-B314,0)+MAX(D315-B315,0)+MAX(D316-B316,0))</f>
        <v>#DIV/0!</v>
      </c>
      <c r="I316" s="1205"/>
      <c r="J316" s="1277"/>
      <c r="K316" s="1278"/>
    </row>
    <row r="317" spans="1:11" ht="21.9" customHeight="1" x14ac:dyDescent="0.25">
      <c r="A317" s="54" t="s">
        <v>188</v>
      </c>
      <c r="B317" s="1312"/>
      <c r="C317" s="1285"/>
      <c r="D317" s="1313">
        <f>B317</f>
        <v>0</v>
      </c>
      <c r="E317" s="1314"/>
      <c r="F317" s="1208"/>
      <c r="G317" s="1209"/>
      <c r="H317" s="1313"/>
      <c r="I317" s="1314"/>
      <c r="J317" s="1315"/>
      <c r="K317" s="1316"/>
    </row>
    <row r="318" spans="1:11" ht="21.9" customHeight="1" x14ac:dyDescent="0.25">
      <c r="A318" s="100" t="s">
        <v>407</v>
      </c>
      <c r="B318" s="1211">
        <f>SUM(B307:C317)</f>
        <v>0</v>
      </c>
      <c r="C318" s="1212"/>
      <c r="D318" s="1211" t="e">
        <f>SUM(D307:E317)</f>
        <v>#DIV/0!</v>
      </c>
      <c r="E318" s="1212"/>
      <c r="F318" s="1211" t="e">
        <f>MAX(B318,D318)</f>
        <v>#DIV/0!</v>
      </c>
      <c r="G318" s="1212"/>
      <c r="H318" s="1211" t="e">
        <f>SUM(H307:I317)</f>
        <v>#DIV/0!</v>
      </c>
      <c r="I318" s="1212"/>
      <c r="J318" s="1211">
        <f>SUM(J307:K317)</f>
        <v>0</v>
      </c>
      <c r="K318" s="1212"/>
    </row>
    <row r="319" spans="1:11" ht="21.9" customHeight="1" x14ac:dyDescent="0.25">
      <c r="A319" s="126"/>
      <c r="B319" s="127"/>
      <c r="C319" s="127"/>
      <c r="D319" s="127"/>
      <c r="E319" s="127"/>
      <c r="F319" s="127"/>
      <c r="G319" s="127"/>
      <c r="H319" s="127"/>
      <c r="I319" s="127"/>
      <c r="J319" s="127"/>
      <c r="K319" s="127"/>
    </row>
    <row r="320" spans="1:11" ht="21.9" customHeight="1" x14ac:dyDescent="0.25">
      <c r="A320" s="1276" t="s">
        <v>4</v>
      </c>
      <c r="B320" s="1276"/>
      <c r="C320" s="1276"/>
      <c r="D320" s="1276"/>
      <c r="E320" s="1276"/>
      <c r="F320" s="1276"/>
      <c r="G320" s="1276"/>
      <c r="H320" s="1276"/>
      <c r="I320" s="1276"/>
      <c r="J320" s="1276"/>
      <c r="K320" s="1276"/>
    </row>
    <row r="321" spans="1:11" ht="21.9" customHeight="1" x14ac:dyDescent="0.25">
      <c r="A321" s="1276" t="s">
        <v>10</v>
      </c>
      <c r="B321" s="1276"/>
      <c r="C321" s="1276"/>
      <c r="D321" s="1276"/>
      <c r="E321" s="1276"/>
      <c r="F321" s="1276"/>
      <c r="G321" s="1276"/>
      <c r="H321" s="1276"/>
      <c r="I321" s="1276"/>
      <c r="J321" s="1276"/>
      <c r="K321" s="1276"/>
    </row>
    <row r="322" spans="1:11" ht="21.9" customHeight="1" x14ac:dyDescent="0.25">
      <c r="A322" s="1276" t="s">
        <v>11</v>
      </c>
      <c r="B322" s="1276"/>
      <c r="C322" s="1276"/>
      <c r="D322" s="1276"/>
      <c r="E322" s="1276"/>
      <c r="F322" s="1276"/>
      <c r="G322" s="1276"/>
      <c r="H322" s="1276"/>
      <c r="I322" s="1276"/>
      <c r="J322" s="1276"/>
      <c r="K322" s="1276"/>
    </row>
    <row r="323" spans="1:11" ht="21.9" customHeight="1" x14ac:dyDescent="0.25">
      <c r="A323" s="69"/>
      <c r="B323" s="69"/>
      <c r="C323" s="69"/>
      <c r="D323" s="69"/>
      <c r="E323" s="69"/>
      <c r="F323" s="69"/>
      <c r="G323" s="69"/>
      <c r="H323" s="69"/>
      <c r="I323" s="69"/>
      <c r="J323" s="69"/>
      <c r="K323" s="69"/>
    </row>
    <row r="324" spans="1:11" ht="21.9" customHeight="1" x14ac:dyDescent="0.25">
      <c r="A324" s="135"/>
      <c r="B324" s="1311"/>
      <c r="C324" s="1311"/>
      <c r="D324" s="1311"/>
      <c r="E324" s="1311"/>
      <c r="F324" s="1306"/>
      <c r="G324" s="1306"/>
      <c r="H324" s="1271"/>
      <c r="I324" s="1271"/>
      <c r="J324" s="1271"/>
      <c r="K324" s="67"/>
    </row>
    <row r="325" spans="1:11" ht="21.9" customHeight="1" x14ac:dyDescent="0.25">
      <c r="A325" s="1138" t="s">
        <v>721</v>
      </c>
      <c r="B325" s="1307"/>
      <c r="C325" s="1139"/>
      <c r="D325" s="66">
        <f>B2</f>
        <v>0</v>
      </c>
      <c r="E325" s="482">
        <f>D325-1</f>
        <v>-1</v>
      </c>
      <c r="F325" s="482">
        <f>E325-1</f>
        <v>-2</v>
      </c>
      <c r="G325" s="482">
        <f>F325-1</f>
        <v>-3</v>
      </c>
      <c r="H325" s="482">
        <f>G325-1</f>
        <v>-4</v>
      </c>
      <c r="I325" s="74" t="s">
        <v>856</v>
      </c>
      <c r="J325" s="69"/>
      <c r="K325" s="67"/>
    </row>
    <row r="326" spans="1:11" ht="21.9" customHeight="1" x14ac:dyDescent="0.25">
      <c r="A326" s="1138" t="s">
        <v>722</v>
      </c>
      <c r="B326" s="1307"/>
      <c r="C326" s="1139"/>
      <c r="D326" s="294"/>
      <c r="E326" s="334"/>
      <c r="F326" s="294"/>
      <c r="G326" s="334"/>
      <c r="H326" s="334"/>
      <c r="I326" s="335">
        <f>SUM(D326:H326)</f>
        <v>0</v>
      </c>
      <c r="J326" s="135"/>
      <c r="K326" s="67"/>
    </row>
    <row r="327" spans="1:11" ht="21.9" customHeight="1" x14ac:dyDescent="0.25">
      <c r="A327" s="1138" t="s">
        <v>723</v>
      </c>
      <c r="B327" s="1307"/>
      <c r="C327" s="1139"/>
      <c r="D327" s="294"/>
      <c r="E327" s="334"/>
      <c r="F327" s="294"/>
      <c r="G327" s="334"/>
      <c r="H327" s="334"/>
      <c r="I327" s="335">
        <f>SUM(D327:H327)</f>
        <v>0</v>
      </c>
      <c r="J327" s="135"/>
      <c r="K327" s="67"/>
    </row>
    <row r="328" spans="1:11" ht="21.9" customHeight="1" x14ac:dyDescent="0.25">
      <c r="A328" s="1308" t="s">
        <v>724</v>
      </c>
      <c r="B328" s="1309"/>
      <c r="C328" s="1310"/>
      <c r="D328" s="313" t="e">
        <f t="shared" ref="D328:I328" si="47">(D326/D327)*1000</f>
        <v>#DIV/0!</v>
      </c>
      <c r="E328" s="313" t="e">
        <f t="shared" si="47"/>
        <v>#DIV/0!</v>
      </c>
      <c r="F328" s="313" t="e">
        <f t="shared" si="47"/>
        <v>#DIV/0!</v>
      </c>
      <c r="G328" s="313" t="e">
        <f t="shared" si="47"/>
        <v>#DIV/0!</v>
      </c>
      <c r="H328" s="313" t="e">
        <f t="shared" si="47"/>
        <v>#DIV/0!</v>
      </c>
      <c r="I328" s="313" t="e">
        <f t="shared" si="47"/>
        <v>#DIV/0!</v>
      </c>
      <c r="J328" s="135"/>
      <c r="K328" s="67"/>
    </row>
  </sheetData>
  <mergeCells count="343">
    <mergeCell ref="A4:I4"/>
    <mergeCell ref="A6:I6"/>
    <mergeCell ref="A8:B8"/>
    <mergeCell ref="A9:B9"/>
    <mergeCell ref="A10:B10"/>
    <mergeCell ref="A11:B11"/>
    <mergeCell ref="A12:B12"/>
    <mergeCell ref="A13:B13"/>
    <mergeCell ref="A28:B28"/>
    <mergeCell ref="A29:B29"/>
    <mergeCell ref="A30:B30"/>
    <mergeCell ref="A31:B31"/>
    <mergeCell ref="A34:B34"/>
    <mergeCell ref="A35:B35"/>
    <mergeCell ref="A36:B36"/>
    <mergeCell ref="A37:B37"/>
    <mergeCell ref="A14:B14"/>
    <mergeCell ref="A15:B15"/>
    <mergeCell ref="A32:B32"/>
    <mergeCell ref="A33:B33"/>
    <mergeCell ref="A22:B22"/>
    <mergeCell ref="A23:B23"/>
    <mergeCell ref="A24:B24"/>
    <mergeCell ref="A25:B25"/>
    <mergeCell ref="A26:B26"/>
    <mergeCell ref="A27:B27"/>
    <mergeCell ref="A19:N19"/>
    <mergeCell ref="A21:N21"/>
    <mergeCell ref="A38:B38"/>
    <mergeCell ref="A40:I40"/>
    <mergeCell ref="A59:B59"/>
    <mergeCell ref="A60:B60"/>
    <mergeCell ref="A49:B49"/>
    <mergeCell ref="A50:B50"/>
    <mergeCell ref="A51:B51"/>
    <mergeCell ref="A52:B52"/>
    <mergeCell ref="A53:B53"/>
    <mergeCell ref="A54:B54"/>
    <mergeCell ref="A41:I41"/>
    <mergeCell ref="A42:I42"/>
    <mergeCell ref="A61:B61"/>
    <mergeCell ref="A62:B62"/>
    <mergeCell ref="A65:N65"/>
    <mergeCell ref="A66:B66"/>
    <mergeCell ref="A67:B67"/>
    <mergeCell ref="A68:B68"/>
    <mergeCell ref="A69:B69"/>
    <mergeCell ref="A70:B70"/>
    <mergeCell ref="A45:N45"/>
    <mergeCell ref="A46:B46"/>
    <mergeCell ref="A47:B47"/>
    <mergeCell ref="A48:B48"/>
    <mergeCell ref="A55:B55"/>
    <mergeCell ref="A56:B56"/>
    <mergeCell ref="A57:B57"/>
    <mergeCell ref="A58:B58"/>
    <mergeCell ref="A71:B71"/>
    <mergeCell ref="A72:B72"/>
    <mergeCell ref="D85:D86"/>
    <mergeCell ref="E85:E86"/>
    <mergeCell ref="A75:B75"/>
    <mergeCell ref="A76:B76"/>
    <mergeCell ref="A77:B77"/>
    <mergeCell ref="A78:B78"/>
    <mergeCell ref="A79:B79"/>
    <mergeCell ref="A80:B80"/>
    <mergeCell ref="A73:B73"/>
    <mergeCell ref="A74:B74"/>
    <mergeCell ref="A83:H83"/>
    <mergeCell ref="A84:I84"/>
    <mergeCell ref="F85:F86"/>
    <mergeCell ref="G85:G86"/>
    <mergeCell ref="H85:H86"/>
    <mergeCell ref="A86:B86"/>
    <mergeCell ref="A85:B85"/>
    <mergeCell ref="C85:C86"/>
    <mergeCell ref="A87:B87"/>
    <mergeCell ref="A92:B92"/>
    <mergeCell ref="C95:D95"/>
    <mergeCell ref="E95:F95"/>
    <mergeCell ref="C96:D96"/>
    <mergeCell ref="E96:F96"/>
    <mergeCell ref="A88:B88"/>
    <mergeCell ref="A89:B89"/>
    <mergeCell ref="A90:B90"/>
    <mergeCell ref="A91:B91"/>
    <mergeCell ref="A94:F94"/>
    <mergeCell ref="C97:D97"/>
    <mergeCell ref="E97:F97"/>
    <mergeCell ref="D114:D115"/>
    <mergeCell ref="E114:E115"/>
    <mergeCell ref="E98:F98"/>
    <mergeCell ref="C99:D99"/>
    <mergeCell ref="E99:F99"/>
    <mergeCell ref="A112:H112"/>
    <mergeCell ref="C100:D100"/>
    <mergeCell ref="E100:F100"/>
    <mergeCell ref="A118:B118"/>
    <mergeCell ref="C98:D98"/>
    <mergeCell ref="A123:F123"/>
    <mergeCell ref="E125:F125"/>
    <mergeCell ref="A145:B145"/>
    <mergeCell ref="A144:B144"/>
    <mergeCell ref="C126:D126"/>
    <mergeCell ref="E126:F126"/>
    <mergeCell ref="A119:B119"/>
    <mergeCell ref="A120:B120"/>
    <mergeCell ref="E124:F124"/>
    <mergeCell ref="A113:I113"/>
    <mergeCell ref="F114:F115"/>
    <mergeCell ref="G114:G115"/>
    <mergeCell ref="H114:H115"/>
    <mergeCell ref="A115:B115"/>
    <mergeCell ref="A114:B114"/>
    <mergeCell ref="C114:C115"/>
    <mergeCell ref="A116:B116"/>
    <mergeCell ref="A117:B117"/>
    <mergeCell ref="A121:B121"/>
    <mergeCell ref="C125:D125"/>
    <mergeCell ref="C124:D124"/>
    <mergeCell ref="A146:B146"/>
    <mergeCell ref="C127:D127"/>
    <mergeCell ref="E127:F127"/>
    <mergeCell ref="C128:D128"/>
    <mergeCell ref="E128:F128"/>
    <mergeCell ref="C129:D129"/>
    <mergeCell ref="E129:F129"/>
    <mergeCell ref="A141:N141"/>
    <mergeCell ref="A142:N142"/>
    <mergeCell ref="A143:B143"/>
    <mergeCell ref="A157:B157"/>
    <mergeCell ref="A158:B158"/>
    <mergeCell ref="A147:B147"/>
    <mergeCell ref="A148:B148"/>
    <mergeCell ref="A149:B149"/>
    <mergeCell ref="A150:B150"/>
    <mergeCell ref="A151:B151"/>
    <mergeCell ref="A161:N161"/>
    <mergeCell ref="A162:B162"/>
    <mergeCell ref="A163:B163"/>
    <mergeCell ref="A164:B164"/>
    <mergeCell ref="A165:B165"/>
    <mergeCell ref="A166:B166"/>
    <mergeCell ref="A152:B152"/>
    <mergeCell ref="A153:B153"/>
    <mergeCell ref="A154:B154"/>
    <mergeCell ref="A155:B155"/>
    <mergeCell ref="A156:B156"/>
    <mergeCell ref="A167:B167"/>
    <mergeCell ref="A168:B168"/>
    <mergeCell ref="A169:B169"/>
    <mergeCell ref="A170:B170"/>
    <mergeCell ref="A173:B173"/>
    <mergeCell ref="A174:B174"/>
    <mergeCell ref="A175:B175"/>
    <mergeCell ref="A176:B176"/>
    <mergeCell ref="A172:B172"/>
    <mergeCell ref="A171:B171"/>
    <mergeCell ref="A177:B177"/>
    <mergeCell ref="A180:N180"/>
    <mergeCell ref="A197:B197"/>
    <mergeCell ref="A198:B198"/>
    <mergeCell ref="A187:B187"/>
    <mergeCell ref="A188:B188"/>
    <mergeCell ref="A189:B189"/>
    <mergeCell ref="A190:B190"/>
    <mergeCell ref="A181:N181"/>
    <mergeCell ref="A182:B182"/>
    <mergeCell ref="A220:L220"/>
    <mergeCell ref="A223:A226"/>
    <mergeCell ref="A227:A230"/>
    <mergeCell ref="A231:A234"/>
    <mergeCell ref="A235:A238"/>
    <mergeCell ref="A239:A242"/>
    <mergeCell ref="A243:A246"/>
    <mergeCell ref="A247:A250"/>
    <mergeCell ref="A183:B183"/>
    <mergeCell ref="A184:B184"/>
    <mergeCell ref="A185:B185"/>
    <mergeCell ref="A186:B186"/>
    <mergeCell ref="A193:B193"/>
    <mergeCell ref="A194:B194"/>
    <mergeCell ref="A191:B191"/>
    <mergeCell ref="A192:B192"/>
    <mergeCell ref="A195:B195"/>
    <mergeCell ref="A196:B196"/>
    <mergeCell ref="A251:A254"/>
    <mergeCell ref="A255:A258"/>
    <mergeCell ref="A271:K271"/>
    <mergeCell ref="C273:D273"/>
    <mergeCell ref="E273:F273"/>
    <mergeCell ref="G273:H273"/>
    <mergeCell ref="I273:J273"/>
    <mergeCell ref="K273:L273"/>
    <mergeCell ref="B265:I265"/>
    <mergeCell ref="B266:L266"/>
    <mergeCell ref="A259:A262"/>
    <mergeCell ref="B264:I264"/>
    <mergeCell ref="B267:I267"/>
    <mergeCell ref="A270:K270"/>
    <mergeCell ref="K274:L274"/>
    <mergeCell ref="C275:D275"/>
    <mergeCell ref="E275:F275"/>
    <mergeCell ref="G275:H275"/>
    <mergeCell ref="I275:J275"/>
    <mergeCell ref="K275:L275"/>
    <mergeCell ref="C274:D274"/>
    <mergeCell ref="E274:F274"/>
    <mergeCell ref="G274:H274"/>
    <mergeCell ref="I274:J274"/>
    <mergeCell ref="K276:L276"/>
    <mergeCell ref="C277:D277"/>
    <mergeCell ref="E277:F277"/>
    <mergeCell ref="G277:H277"/>
    <mergeCell ref="I277:J277"/>
    <mergeCell ref="K277:L277"/>
    <mergeCell ref="C276:D276"/>
    <mergeCell ref="E276:F276"/>
    <mergeCell ref="G276:H276"/>
    <mergeCell ref="I276:J276"/>
    <mergeCell ref="K278:L278"/>
    <mergeCell ref="C279:D279"/>
    <mergeCell ref="E279:F279"/>
    <mergeCell ref="G279:H279"/>
    <mergeCell ref="I279:J279"/>
    <mergeCell ref="K279:L279"/>
    <mergeCell ref="C278:D278"/>
    <mergeCell ref="E278:F278"/>
    <mergeCell ref="G278:H278"/>
    <mergeCell ref="I278:J278"/>
    <mergeCell ref="K280:L280"/>
    <mergeCell ref="C281:D281"/>
    <mergeCell ref="E281:F281"/>
    <mergeCell ref="G281:H281"/>
    <mergeCell ref="I281:J281"/>
    <mergeCell ref="K281:L281"/>
    <mergeCell ref="C280:D280"/>
    <mergeCell ref="E280:F280"/>
    <mergeCell ref="G280:H280"/>
    <mergeCell ref="I280:J280"/>
    <mergeCell ref="K282:L282"/>
    <mergeCell ref="C283:D283"/>
    <mergeCell ref="E283:F283"/>
    <mergeCell ref="G283:H283"/>
    <mergeCell ref="I283:J283"/>
    <mergeCell ref="K283:L283"/>
    <mergeCell ref="C282:D282"/>
    <mergeCell ref="E282:F282"/>
    <mergeCell ref="M287:M289"/>
    <mergeCell ref="A288:K288"/>
    <mergeCell ref="A289:K289"/>
    <mergeCell ref="G282:H282"/>
    <mergeCell ref="I282:J282"/>
    <mergeCell ref="K284:L284"/>
    <mergeCell ref="C285:D285"/>
    <mergeCell ref="E285:F285"/>
    <mergeCell ref="G285:H285"/>
    <mergeCell ref="I285:J285"/>
    <mergeCell ref="G284:H284"/>
    <mergeCell ref="I284:J284"/>
    <mergeCell ref="D290:G290"/>
    <mergeCell ref="H290:I290"/>
    <mergeCell ref="J290:L290"/>
    <mergeCell ref="A304:K304"/>
    <mergeCell ref="A287:K287"/>
    <mergeCell ref="K285:L285"/>
    <mergeCell ref="C284:D284"/>
    <mergeCell ref="E284:F284"/>
    <mergeCell ref="J307:K307"/>
    <mergeCell ref="B306:C306"/>
    <mergeCell ref="D306:E306"/>
    <mergeCell ref="F306:G306"/>
    <mergeCell ref="H306:I306"/>
    <mergeCell ref="J306:K306"/>
    <mergeCell ref="B307:C307"/>
    <mergeCell ref="D307:E307"/>
    <mergeCell ref="F307:G307"/>
    <mergeCell ref="H307:I307"/>
    <mergeCell ref="J308:K308"/>
    <mergeCell ref="B309:C309"/>
    <mergeCell ref="D309:E309"/>
    <mergeCell ref="F309:G309"/>
    <mergeCell ref="H309:I309"/>
    <mergeCell ref="J309:K309"/>
    <mergeCell ref="B308:C308"/>
    <mergeCell ref="D308:E308"/>
    <mergeCell ref="F308:G308"/>
    <mergeCell ref="H308:I308"/>
    <mergeCell ref="J310:K310"/>
    <mergeCell ref="B311:C311"/>
    <mergeCell ref="D311:E311"/>
    <mergeCell ref="F311:G311"/>
    <mergeCell ref="H311:I311"/>
    <mergeCell ref="J311:K311"/>
    <mergeCell ref="B310:C310"/>
    <mergeCell ref="D310:E310"/>
    <mergeCell ref="F310:G310"/>
    <mergeCell ref="H310:I310"/>
    <mergeCell ref="J312:K312"/>
    <mergeCell ref="B313:C313"/>
    <mergeCell ref="D313:E313"/>
    <mergeCell ref="F313:G313"/>
    <mergeCell ref="H313:I313"/>
    <mergeCell ref="J313:K313"/>
    <mergeCell ref="B312:C312"/>
    <mergeCell ref="D312:E312"/>
    <mergeCell ref="F312:G312"/>
    <mergeCell ref="H312:I312"/>
    <mergeCell ref="J314:K314"/>
    <mergeCell ref="B315:C315"/>
    <mergeCell ref="D315:E315"/>
    <mergeCell ref="F315:G315"/>
    <mergeCell ref="H315:I315"/>
    <mergeCell ref="J315:K315"/>
    <mergeCell ref="B314:C314"/>
    <mergeCell ref="D314:E314"/>
    <mergeCell ref="F314:G314"/>
    <mergeCell ref="H314:I314"/>
    <mergeCell ref="J316:K316"/>
    <mergeCell ref="B317:C317"/>
    <mergeCell ref="D317:E317"/>
    <mergeCell ref="F317:G317"/>
    <mergeCell ref="H317:I317"/>
    <mergeCell ref="J317:K317"/>
    <mergeCell ref="B316:C316"/>
    <mergeCell ref="D316:E316"/>
    <mergeCell ref="F316:G316"/>
    <mergeCell ref="H316:I316"/>
    <mergeCell ref="F324:G324"/>
    <mergeCell ref="H324:J324"/>
    <mergeCell ref="A325:C325"/>
    <mergeCell ref="A326:C326"/>
    <mergeCell ref="A327:C327"/>
    <mergeCell ref="A328:C328"/>
    <mergeCell ref="B324:E324"/>
    <mergeCell ref="J318:K318"/>
    <mergeCell ref="A320:K320"/>
    <mergeCell ref="A321:K321"/>
    <mergeCell ref="A322:K322"/>
    <mergeCell ref="B318:C318"/>
    <mergeCell ref="D318:E318"/>
    <mergeCell ref="F318:G318"/>
    <mergeCell ref="H318:I318"/>
  </mergeCells>
  <phoneticPr fontId="14" type="noConversion"/>
  <printOptions horizontalCentered="1"/>
  <pageMargins left="0.39370078740157483" right="0.39370078740157483" top="0.2" bottom="0.33" header="0.45" footer="0.3"/>
  <pageSetup paperSize="9" scale="85" orientation="landscape"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7"/>
  <dimension ref="A1:O328"/>
  <sheetViews>
    <sheetView workbookViewId="0">
      <selection sqref="A1:H1"/>
    </sheetView>
  </sheetViews>
  <sheetFormatPr baseColWidth="10" defaultColWidth="11.453125" defaultRowHeight="13.45" x14ac:dyDescent="0.25"/>
  <cols>
    <col min="1" max="1" width="17" style="14" customWidth="1"/>
    <col min="2" max="2" width="43.1796875" style="14" customWidth="1"/>
    <col min="3" max="14" width="8.7265625" style="14" customWidth="1"/>
    <col min="15" max="16384" width="11.453125" style="14"/>
  </cols>
  <sheetData>
    <row r="1" spans="1:11" ht="16.55" customHeight="1" x14ac:dyDescent="0.25">
      <c r="A1" s="15" t="s">
        <v>1409</v>
      </c>
      <c r="B1" s="15" t="str">
        <f>'D04'!B1</f>
        <v xml:space="preserve"> ………………… </v>
      </c>
    </row>
    <row r="2" spans="1:11" ht="16.55" customHeight="1" x14ac:dyDescent="0.25">
      <c r="A2" s="15" t="s">
        <v>1408</v>
      </c>
      <c r="B2" s="155">
        <f>'D04'!B2</f>
        <v>0</v>
      </c>
    </row>
    <row r="3" spans="1:11" ht="16.55" customHeight="1" x14ac:dyDescent="0.25">
      <c r="A3" s="15" t="s">
        <v>1508</v>
      </c>
      <c r="B3" s="155" t="s">
        <v>1513</v>
      </c>
    </row>
    <row r="4" spans="1:11" ht="51.75" customHeight="1" x14ac:dyDescent="0.25">
      <c r="A4" s="1305" t="s">
        <v>1590</v>
      </c>
      <c r="B4" s="1256"/>
      <c r="C4" s="1256"/>
      <c r="D4" s="1256"/>
      <c r="E4" s="1256"/>
      <c r="F4" s="1256"/>
      <c r="G4" s="1256"/>
      <c r="H4" s="1256"/>
      <c r="I4" s="1256"/>
    </row>
    <row r="5" spans="1:11" ht="10.5" customHeight="1" x14ac:dyDescent="0.25"/>
    <row r="6" spans="1:11" ht="29.95" customHeight="1" x14ac:dyDescent="0.25">
      <c r="A6" s="1194" t="s">
        <v>320</v>
      </c>
      <c r="B6" s="1194"/>
      <c r="C6" s="1194"/>
      <c r="D6" s="1194"/>
      <c r="E6" s="1194"/>
      <c r="F6" s="1194"/>
      <c r="G6" s="1194"/>
      <c r="H6" s="1194"/>
      <c r="I6" s="1194"/>
      <c r="J6" s="49"/>
      <c r="K6" s="49"/>
    </row>
    <row r="7" spans="1:11" ht="16.55" customHeight="1" x14ac:dyDescent="0.25">
      <c r="A7" s="14" t="s">
        <v>698</v>
      </c>
      <c r="H7" s="14" t="s">
        <v>1628</v>
      </c>
    </row>
    <row r="8" spans="1:11" ht="16.55" customHeight="1" x14ac:dyDescent="0.25">
      <c r="A8" s="1296" t="s">
        <v>725</v>
      </c>
      <c r="B8" s="1297"/>
      <c r="C8" s="103" t="s">
        <v>894</v>
      </c>
      <c r="D8" s="47">
        <f>E8-1</f>
        <v>-4</v>
      </c>
      <c r="E8" s="47">
        <f>F8-1</f>
        <v>-3</v>
      </c>
      <c r="F8" s="47">
        <f>G8-1</f>
        <v>-2</v>
      </c>
      <c r="G8" s="47">
        <f>H8-1</f>
        <v>-1</v>
      </c>
      <c r="H8" s="47">
        <f>B2</f>
        <v>0</v>
      </c>
      <c r="I8" s="103" t="s">
        <v>856</v>
      </c>
    </row>
    <row r="9" spans="1:11" ht="16.55" customHeight="1" x14ac:dyDescent="0.25">
      <c r="A9" s="1298" t="s">
        <v>726</v>
      </c>
      <c r="B9" s="1299"/>
      <c r="C9" s="51" t="s">
        <v>642</v>
      </c>
      <c r="D9" s="282"/>
      <c r="E9" s="700">
        <f>D14</f>
        <v>0</v>
      </c>
      <c r="F9" s="700">
        <f>E14</f>
        <v>0</v>
      </c>
      <c r="G9" s="700">
        <f>F14</f>
        <v>0</v>
      </c>
      <c r="H9" s="700">
        <f>G14</f>
        <v>0</v>
      </c>
      <c r="I9" s="259" t="s">
        <v>642</v>
      </c>
    </row>
    <row r="10" spans="1:11" ht="16.55" customHeight="1" x14ac:dyDescent="0.25">
      <c r="A10" s="1300" t="s">
        <v>727</v>
      </c>
      <c r="B10" s="1301"/>
      <c r="C10" s="52" t="s">
        <v>642</v>
      </c>
      <c r="D10" s="291"/>
      <c r="E10" s="291"/>
      <c r="F10" s="291"/>
      <c r="G10" s="291"/>
      <c r="H10" s="257" t="s">
        <v>642</v>
      </c>
      <c r="I10" s="257" t="s">
        <v>642</v>
      </c>
    </row>
    <row r="11" spans="1:11" ht="16.55" customHeight="1" x14ac:dyDescent="0.25">
      <c r="A11" s="1300" t="s">
        <v>728</v>
      </c>
      <c r="B11" s="1301"/>
      <c r="C11" s="52"/>
      <c r="D11" s="291"/>
      <c r="E11" s="291"/>
      <c r="F11" s="291"/>
      <c r="G11" s="291"/>
      <c r="H11" s="257"/>
      <c r="I11" s="264">
        <f>SUM(C11:H11)</f>
        <v>0</v>
      </c>
    </row>
    <row r="12" spans="1:11" ht="16.55" customHeight="1" x14ac:dyDescent="0.25">
      <c r="A12" s="1300" t="s">
        <v>688</v>
      </c>
      <c r="B12" s="1301"/>
      <c r="C12" s="52"/>
      <c r="D12" s="291"/>
      <c r="E12" s="291"/>
      <c r="F12" s="291"/>
      <c r="G12" s="291"/>
      <c r="H12" s="257"/>
      <c r="I12" s="264">
        <f>SUM(C12:H12)</f>
        <v>0</v>
      </c>
    </row>
    <row r="13" spans="1:11" ht="16.55" customHeight="1" x14ac:dyDescent="0.25">
      <c r="A13" s="1300" t="s">
        <v>689</v>
      </c>
      <c r="B13" s="1301"/>
      <c r="C13" s="52"/>
      <c r="D13" s="291"/>
      <c r="E13" s="291"/>
      <c r="F13" s="291"/>
      <c r="G13" s="291"/>
      <c r="H13" s="257"/>
      <c r="I13" s="264">
        <f>SUM(C13:H13)</f>
        <v>0</v>
      </c>
    </row>
    <row r="14" spans="1:11" ht="16.55" customHeight="1" x14ac:dyDescent="0.25">
      <c r="A14" s="1302" t="s">
        <v>729</v>
      </c>
      <c r="B14" s="1303"/>
      <c r="C14" s="18" t="s">
        <v>642</v>
      </c>
      <c r="D14" s="287"/>
      <c r="E14" s="287"/>
      <c r="F14" s="287"/>
      <c r="G14" s="287"/>
      <c r="H14" s="260"/>
      <c r="I14" s="260" t="s">
        <v>642</v>
      </c>
    </row>
    <row r="15" spans="1:11" ht="16.55" customHeight="1" x14ac:dyDescent="0.25">
      <c r="A15" s="1296" t="s">
        <v>730</v>
      </c>
      <c r="B15" s="1297"/>
      <c r="C15" s="24" t="s">
        <v>642</v>
      </c>
      <c r="D15" s="245">
        <f>D9+D10+D11+D12-D13-D14</f>
        <v>0</v>
      </c>
      <c r="E15" s="245">
        <f>E9+E10+E11+E12-E13-E14</f>
        <v>0</v>
      </c>
      <c r="F15" s="245">
        <f>F9+F10+F11+F12-F13-F14</f>
        <v>0</v>
      </c>
      <c r="G15" s="245">
        <f>G9+G10+G11+G12-G13-G14</f>
        <v>0</v>
      </c>
      <c r="H15" s="245">
        <f>H9+H11+H12-H13-H14</f>
        <v>0</v>
      </c>
      <c r="I15" s="254" t="s">
        <v>642</v>
      </c>
    </row>
    <row r="16" spans="1:11" ht="8.1999999999999993" customHeight="1" x14ac:dyDescent="0.25"/>
    <row r="17" spans="1:14" ht="14.1" customHeight="1" x14ac:dyDescent="0.25">
      <c r="A17" s="67" t="s">
        <v>319</v>
      </c>
      <c r="B17" s="67"/>
    </row>
    <row r="18" spans="1:14" ht="8.1999999999999993" customHeight="1" x14ac:dyDescent="0.25">
      <c r="A18" s="49"/>
      <c r="B18" s="49"/>
    </row>
    <row r="19" spans="1:14" ht="29.95" customHeight="1" x14ac:dyDescent="0.25">
      <c r="A19" s="1194" t="s">
        <v>321</v>
      </c>
      <c r="B19" s="1194"/>
      <c r="C19" s="1194"/>
      <c r="D19" s="1194"/>
      <c r="E19" s="1194"/>
      <c r="F19" s="1194"/>
      <c r="G19" s="1194"/>
      <c r="H19" s="1194"/>
      <c r="I19" s="1194"/>
      <c r="J19" s="1194"/>
      <c r="K19" s="1194"/>
      <c r="L19" s="1194"/>
      <c r="M19" s="1194"/>
      <c r="N19" s="1194"/>
    </row>
    <row r="20" spans="1:14" ht="9" customHeight="1" x14ac:dyDescent="0.25">
      <c r="A20" s="13"/>
      <c r="B20" s="13"/>
    </row>
    <row r="21" spans="1:14" ht="16.55" customHeight="1" x14ac:dyDescent="0.25">
      <c r="A21" s="1304" t="s">
        <v>673</v>
      </c>
      <c r="B21" s="1304"/>
      <c r="C21" s="1304"/>
      <c r="D21" s="1304"/>
      <c r="E21" s="1304"/>
      <c r="F21" s="1304"/>
      <c r="G21" s="1304"/>
      <c r="H21" s="1304"/>
      <c r="I21" s="1304"/>
      <c r="J21" s="1304"/>
      <c r="K21" s="1304"/>
      <c r="L21" s="1304"/>
      <c r="M21" s="1304"/>
      <c r="N21" s="1304"/>
    </row>
    <row r="22" spans="1:14" ht="16.55" customHeight="1" x14ac:dyDescent="0.25">
      <c r="A22" s="1296" t="s">
        <v>908</v>
      </c>
      <c r="B22" s="1297"/>
      <c r="C22" s="107" t="s">
        <v>894</v>
      </c>
      <c r="D22" s="12">
        <f t="shared" ref="D22:K22" si="0">E22-1</f>
        <v>-9</v>
      </c>
      <c r="E22" s="12">
        <f t="shared" si="0"/>
        <v>-8</v>
      </c>
      <c r="F22" s="12">
        <f t="shared" si="0"/>
        <v>-7</v>
      </c>
      <c r="G22" s="12">
        <f t="shared" si="0"/>
        <v>-6</v>
      </c>
      <c r="H22" s="12">
        <f t="shared" si="0"/>
        <v>-5</v>
      </c>
      <c r="I22" s="12">
        <f t="shared" si="0"/>
        <v>-4</v>
      </c>
      <c r="J22" s="12">
        <f t="shared" si="0"/>
        <v>-3</v>
      </c>
      <c r="K22" s="12">
        <f t="shared" si="0"/>
        <v>-2</v>
      </c>
      <c r="L22" s="12">
        <f>M22-1</f>
        <v>-1</v>
      </c>
      <c r="M22" s="12">
        <f>B2</f>
        <v>0</v>
      </c>
      <c r="N22" s="107" t="s">
        <v>693</v>
      </c>
    </row>
    <row r="23" spans="1:14" ht="16.55" customHeight="1" x14ac:dyDescent="0.25">
      <c r="A23" s="1298" t="s">
        <v>617</v>
      </c>
      <c r="B23" s="1299"/>
      <c r="C23" s="701">
        <f>C24</f>
        <v>0</v>
      </c>
      <c r="D23" s="290"/>
      <c r="E23" s="290"/>
      <c r="F23" s="290"/>
      <c r="G23" s="290"/>
      <c r="H23" s="290"/>
      <c r="I23" s="257"/>
      <c r="J23" s="291"/>
      <c r="K23" s="291"/>
      <c r="L23" s="291"/>
      <c r="M23" s="291" t="s">
        <v>618</v>
      </c>
      <c r="N23" s="291" t="s">
        <v>618</v>
      </c>
    </row>
    <row r="24" spans="1:14" ht="16.55" customHeight="1" x14ac:dyDescent="0.25">
      <c r="A24" s="1300" t="s">
        <v>619</v>
      </c>
      <c r="B24" s="1301"/>
      <c r="C24" s="290"/>
      <c r="D24" s="290"/>
      <c r="E24" s="290"/>
      <c r="F24" s="290"/>
      <c r="G24" s="290"/>
      <c r="H24" s="290"/>
      <c r="I24" s="257"/>
      <c r="J24" s="291"/>
      <c r="K24" s="291"/>
      <c r="L24" s="291"/>
      <c r="M24" s="291" t="s">
        <v>618</v>
      </c>
      <c r="N24" s="466">
        <f>SUM(C24:L24)</f>
        <v>0</v>
      </c>
    </row>
    <row r="25" spans="1:14" ht="16.55" customHeight="1" x14ac:dyDescent="0.25">
      <c r="A25" s="1300" t="s">
        <v>620</v>
      </c>
      <c r="B25" s="1301"/>
      <c r="C25" s="290"/>
      <c r="D25" s="290"/>
      <c r="E25" s="290"/>
      <c r="F25" s="290"/>
      <c r="G25" s="290"/>
      <c r="H25" s="290"/>
      <c r="I25" s="257"/>
      <c r="J25" s="291"/>
      <c r="K25" s="291"/>
      <c r="L25" s="291"/>
      <c r="M25" s="291"/>
      <c r="N25" s="466">
        <f>SUM(C25:M25)</f>
        <v>0</v>
      </c>
    </row>
    <row r="26" spans="1:14" ht="16.55" customHeight="1" x14ac:dyDescent="0.25">
      <c r="A26" s="1302" t="s">
        <v>694</v>
      </c>
      <c r="B26" s="1303"/>
      <c r="C26" s="699">
        <f>C37-C38+C24-C25+C30+C31-C32+C33-C34-C35+C36</f>
        <v>0</v>
      </c>
      <c r="D26" s="699">
        <f>D37-D38+D24-D25+D30+D31-D32+D33-D34-D35+D36</f>
        <v>0</v>
      </c>
      <c r="E26" s="699">
        <f t="shared" ref="E26:L26" si="1">E37-E38+E24-E25+E30+E31-E32+E33-E34-E35+E36</f>
        <v>0</v>
      </c>
      <c r="F26" s="699">
        <f t="shared" si="1"/>
        <v>0</v>
      </c>
      <c r="G26" s="699">
        <f t="shared" si="1"/>
        <v>0</v>
      </c>
      <c r="H26" s="699">
        <f t="shared" si="1"/>
        <v>0</v>
      </c>
      <c r="I26" s="699" t="e">
        <f t="shared" si="1"/>
        <v>#DIV/0!</v>
      </c>
      <c r="J26" s="699" t="e">
        <f t="shared" si="1"/>
        <v>#DIV/0!</v>
      </c>
      <c r="K26" s="699" t="e">
        <f t="shared" si="1"/>
        <v>#DIV/0!</v>
      </c>
      <c r="L26" s="699" t="e">
        <f t="shared" si="1"/>
        <v>#DIV/0!</v>
      </c>
      <c r="M26" s="699" t="e">
        <f>-M25+M30+M36</f>
        <v>#DIV/0!</v>
      </c>
      <c r="N26" s="466" t="e">
        <f>SUM(C26:M26)</f>
        <v>#DIV/0!</v>
      </c>
    </row>
    <row r="27" spans="1:14" ht="16.55" customHeight="1" x14ac:dyDescent="0.25">
      <c r="A27" s="1296" t="s">
        <v>622</v>
      </c>
      <c r="B27" s="1297"/>
      <c r="C27" s="292" t="s">
        <v>618</v>
      </c>
      <c r="D27" s="265">
        <f>D23-D24+D25+D26</f>
        <v>0</v>
      </c>
      <c r="E27" s="265">
        <f t="shared" ref="E27:L27" si="2">E23-E24+E25+E26</f>
        <v>0</v>
      </c>
      <c r="F27" s="265">
        <f t="shared" si="2"/>
        <v>0</v>
      </c>
      <c r="G27" s="265">
        <f t="shared" si="2"/>
        <v>0</v>
      </c>
      <c r="H27" s="265">
        <f t="shared" si="2"/>
        <v>0</v>
      </c>
      <c r="I27" s="265" t="e">
        <f t="shared" si="2"/>
        <v>#DIV/0!</v>
      </c>
      <c r="J27" s="265" t="e">
        <f t="shared" si="2"/>
        <v>#DIV/0!</v>
      </c>
      <c r="K27" s="265" t="e">
        <f t="shared" si="2"/>
        <v>#DIV/0!</v>
      </c>
      <c r="L27" s="265" t="e">
        <f t="shared" si="2"/>
        <v>#DIV/0!</v>
      </c>
      <c r="M27" s="265" t="e">
        <f>M25+M26</f>
        <v>#DIV/0!</v>
      </c>
      <c r="N27" s="254" t="s">
        <v>618</v>
      </c>
    </row>
    <row r="28" spans="1:14" ht="16.55" customHeight="1" x14ac:dyDescent="0.25">
      <c r="A28" s="1298" t="s">
        <v>623</v>
      </c>
      <c r="B28" s="1299"/>
      <c r="C28" s="290"/>
      <c r="D28" s="290"/>
      <c r="E28" s="290"/>
      <c r="F28" s="290"/>
      <c r="G28" s="290"/>
      <c r="H28" s="290"/>
      <c r="I28" s="257"/>
      <c r="J28" s="291"/>
      <c r="K28" s="291"/>
      <c r="L28" s="291"/>
      <c r="M28" s="291"/>
      <c r="N28" s="291"/>
    </row>
    <row r="29" spans="1:14" ht="16.55" customHeight="1" x14ac:dyDescent="0.25">
      <c r="A29" s="1300" t="s">
        <v>624</v>
      </c>
      <c r="B29" s="1301"/>
      <c r="C29" s="290" t="s">
        <v>618</v>
      </c>
      <c r="D29" s="290"/>
      <c r="E29" s="290"/>
      <c r="F29" s="290"/>
      <c r="G29" s="290"/>
      <c r="H29" s="290"/>
      <c r="I29" s="257"/>
      <c r="J29" s="291"/>
      <c r="K29" s="291"/>
      <c r="L29" s="291"/>
      <c r="M29" s="291" t="s">
        <v>618</v>
      </c>
      <c r="N29" s="291" t="s">
        <v>618</v>
      </c>
    </row>
    <row r="30" spans="1:14" ht="16.55" customHeight="1" x14ac:dyDescent="0.25">
      <c r="A30" s="1300" t="s">
        <v>625</v>
      </c>
      <c r="B30" s="1301"/>
      <c r="C30" s="290"/>
      <c r="D30" s="290"/>
      <c r="E30" s="290"/>
      <c r="F30" s="290"/>
      <c r="G30" s="290"/>
      <c r="H30" s="290"/>
      <c r="I30" s="257"/>
      <c r="J30" s="291"/>
      <c r="K30" s="291"/>
      <c r="L30" s="291"/>
      <c r="M30" s="291"/>
      <c r="N30" s="264">
        <f>SUM(C30:M30)</f>
        <v>0</v>
      </c>
    </row>
    <row r="31" spans="1:14" ht="16.55" customHeight="1" x14ac:dyDescent="0.25">
      <c r="A31" s="1300" t="s">
        <v>731</v>
      </c>
      <c r="B31" s="1301"/>
      <c r="C31" s="290"/>
      <c r="D31" s="290"/>
      <c r="E31" s="290"/>
      <c r="F31" s="290"/>
      <c r="G31" s="290"/>
      <c r="H31" s="290"/>
      <c r="I31" s="257"/>
      <c r="J31" s="291"/>
      <c r="K31" s="291"/>
      <c r="L31" s="291"/>
      <c r="M31" s="291" t="s">
        <v>618</v>
      </c>
      <c r="N31" s="264">
        <f>SUM(C31:L31)</f>
        <v>0</v>
      </c>
    </row>
    <row r="32" spans="1:14" ht="16.55" customHeight="1" x14ac:dyDescent="0.25">
      <c r="A32" s="1300" t="s">
        <v>732</v>
      </c>
      <c r="B32" s="1301"/>
      <c r="C32" s="290"/>
      <c r="D32" s="290"/>
      <c r="E32" s="290"/>
      <c r="F32" s="290"/>
      <c r="G32" s="290"/>
      <c r="H32" s="290"/>
      <c r="I32" s="257"/>
      <c r="J32" s="291"/>
      <c r="K32" s="291"/>
      <c r="L32" s="291"/>
      <c r="M32" s="291" t="s">
        <v>618</v>
      </c>
      <c r="N32" s="264">
        <f>SUM(C32:L32)</f>
        <v>0</v>
      </c>
    </row>
    <row r="33" spans="1:14" ht="16.55" customHeight="1" x14ac:dyDescent="0.25">
      <c r="A33" s="1300" t="s">
        <v>733</v>
      </c>
      <c r="B33" s="1301"/>
      <c r="C33" s="290"/>
      <c r="D33" s="290"/>
      <c r="E33" s="290"/>
      <c r="F33" s="290"/>
      <c r="G33" s="290"/>
      <c r="H33" s="290"/>
      <c r="I33" s="257"/>
      <c r="J33" s="291"/>
      <c r="K33" s="291"/>
      <c r="L33" s="291"/>
      <c r="M33" s="291" t="s">
        <v>618</v>
      </c>
      <c r="N33" s="264">
        <f>SUM(C33:L33)</f>
        <v>0</v>
      </c>
    </row>
    <row r="34" spans="1:14" ht="16.55" customHeight="1" x14ac:dyDescent="0.25">
      <c r="A34" s="1300" t="s">
        <v>734</v>
      </c>
      <c r="B34" s="1301"/>
      <c r="C34" s="290"/>
      <c r="D34" s="290"/>
      <c r="E34" s="290"/>
      <c r="F34" s="290"/>
      <c r="G34" s="290"/>
      <c r="H34" s="290"/>
      <c r="I34" s="257"/>
      <c r="J34" s="291"/>
      <c r="K34" s="291"/>
      <c r="L34" s="291"/>
      <c r="M34" s="291" t="s">
        <v>618</v>
      </c>
      <c r="N34" s="264">
        <f>SUM(C34:L34)</f>
        <v>0</v>
      </c>
    </row>
    <row r="35" spans="1:14" ht="16.55" customHeight="1" x14ac:dyDescent="0.25">
      <c r="A35" s="1300" t="s">
        <v>628</v>
      </c>
      <c r="B35" s="1301"/>
      <c r="C35" s="290"/>
      <c r="D35" s="290"/>
      <c r="E35" s="290"/>
      <c r="F35" s="290"/>
      <c r="G35" s="290"/>
      <c r="H35" s="290"/>
      <c r="I35" s="257"/>
      <c r="J35" s="291"/>
      <c r="K35" s="291"/>
      <c r="L35" s="291"/>
      <c r="M35" s="291" t="s">
        <v>618</v>
      </c>
      <c r="N35" s="264">
        <f>SUM(C35:L35)</f>
        <v>0</v>
      </c>
    </row>
    <row r="36" spans="1:14" ht="16.55" customHeight="1" x14ac:dyDescent="0.25">
      <c r="A36" s="1302" t="s">
        <v>629</v>
      </c>
      <c r="B36" s="1303"/>
      <c r="C36" s="292"/>
      <c r="D36" s="292"/>
      <c r="E36" s="292"/>
      <c r="F36" s="292"/>
      <c r="G36" s="292"/>
      <c r="H36" s="292"/>
      <c r="I36" s="704" t="e">
        <f>E100</f>
        <v>#DIV/0!</v>
      </c>
      <c r="J36" s="705" t="e">
        <f>E99</f>
        <v>#DIV/0!</v>
      </c>
      <c r="K36" s="705" t="e">
        <f>E98</f>
        <v>#DIV/0!</v>
      </c>
      <c r="L36" s="705" t="e">
        <f>E97</f>
        <v>#DIV/0!</v>
      </c>
      <c r="M36" s="705" t="e">
        <f>E96</f>
        <v>#DIV/0!</v>
      </c>
      <c r="N36" s="265" t="e">
        <f>SUM(C36:M36)</f>
        <v>#DIV/0!</v>
      </c>
    </row>
    <row r="37" spans="1:14" s="698" customFormat="1" ht="18.95" hidden="1" customHeight="1" x14ac:dyDescent="0.25">
      <c r="A37" s="1263" t="s">
        <v>200</v>
      </c>
      <c r="B37" s="1263"/>
      <c r="C37" s="697"/>
      <c r="D37" s="697"/>
      <c r="E37" s="697"/>
      <c r="F37" s="697"/>
      <c r="G37" s="697"/>
      <c r="H37" s="697"/>
      <c r="I37" s="697"/>
      <c r="J37" s="697"/>
      <c r="K37" s="697"/>
      <c r="L37" s="697"/>
      <c r="M37" s="654" t="s">
        <v>618</v>
      </c>
      <c r="N37" s="697"/>
    </row>
    <row r="38" spans="1:14" s="698" customFormat="1" ht="24.75" hidden="1" customHeight="1" x14ac:dyDescent="0.25">
      <c r="A38" s="1263" t="s">
        <v>201</v>
      </c>
      <c r="B38" s="1263"/>
      <c r="C38" s="697"/>
      <c r="D38" s="697"/>
      <c r="E38" s="697"/>
      <c r="F38" s="697"/>
      <c r="G38" s="697"/>
      <c r="H38" s="697"/>
      <c r="I38" s="697"/>
      <c r="J38" s="697"/>
      <c r="K38" s="697"/>
      <c r="L38" s="697"/>
      <c r="M38" s="258" t="s">
        <v>618</v>
      </c>
      <c r="N38" s="697"/>
    </row>
    <row r="39" spans="1:14" ht="10.5" customHeight="1" x14ac:dyDescent="0.25">
      <c r="A39" s="84"/>
      <c r="B39" s="84"/>
      <c r="C39" s="84"/>
      <c r="D39" s="84"/>
      <c r="E39" s="84"/>
      <c r="F39" s="84"/>
      <c r="G39" s="84"/>
      <c r="H39" s="84"/>
      <c r="I39" s="84"/>
      <c r="J39" s="84"/>
      <c r="K39" s="84"/>
      <c r="L39" s="84"/>
      <c r="M39" s="84"/>
      <c r="N39" s="84"/>
    </row>
    <row r="40" spans="1:14" ht="14.1" customHeight="1" x14ac:dyDescent="0.25">
      <c r="A40" s="1192" t="s">
        <v>695</v>
      </c>
      <c r="B40" s="1192"/>
      <c r="C40" s="1192"/>
      <c r="D40" s="1192"/>
      <c r="E40" s="1192"/>
      <c r="F40" s="1192"/>
      <c r="G40" s="1192"/>
      <c r="H40" s="1192"/>
      <c r="I40" s="1192"/>
    </row>
    <row r="41" spans="1:14" ht="14.1" customHeight="1" x14ac:dyDescent="0.25">
      <c r="A41" s="1192" t="s">
        <v>735</v>
      </c>
      <c r="B41" s="1192"/>
      <c r="C41" s="1192"/>
      <c r="D41" s="1192"/>
      <c r="E41" s="1192"/>
      <c r="F41" s="1192"/>
      <c r="G41" s="1192"/>
      <c r="H41" s="1192"/>
      <c r="I41" s="1192"/>
    </row>
    <row r="42" spans="1:14" ht="14.1" customHeight="1" x14ac:dyDescent="0.25">
      <c r="A42" s="1192" t="s">
        <v>631</v>
      </c>
      <c r="B42" s="1192"/>
      <c r="C42" s="1192"/>
      <c r="D42" s="1192"/>
      <c r="E42" s="1192"/>
      <c r="F42" s="1192"/>
      <c r="G42" s="1192"/>
      <c r="H42" s="1192"/>
      <c r="I42" s="1192"/>
    </row>
    <row r="43" spans="1:14" ht="16.55" customHeight="1" x14ac:dyDescent="0.25">
      <c r="A43" s="144"/>
    </row>
    <row r="44" spans="1:14" ht="16.55" customHeight="1" x14ac:dyDescent="0.25"/>
    <row r="45" spans="1:14" ht="16.55" customHeight="1" x14ac:dyDescent="0.25">
      <c r="A45" s="1304" t="s">
        <v>672</v>
      </c>
      <c r="B45" s="1304"/>
      <c r="C45" s="1304"/>
      <c r="D45" s="1304"/>
      <c r="E45" s="1304"/>
      <c r="F45" s="1304"/>
      <c r="G45" s="1304"/>
      <c r="H45" s="1304"/>
      <c r="I45" s="1304"/>
      <c r="J45" s="1304"/>
      <c r="K45" s="1304"/>
      <c r="L45" s="1304"/>
      <c r="M45" s="1304"/>
      <c r="N45" s="1304"/>
    </row>
    <row r="46" spans="1:14" ht="16.55" customHeight="1" x14ac:dyDescent="0.25">
      <c r="A46" s="1296" t="s">
        <v>908</v>
      </c>
      <c r="B46" s="1297"/>
      <c r="C46" s="107" t="s">
        <v>894</v>
      </c>
      <c r="D46" s="12">
        <f t="shared" ref="D46:K46" si="3">E46-1</f>
        <v>-9</v>
      </c>
      <c r="E46" s="12">
        <f t="shared" si="3"/>
        <v>-8</v>
      </c>
      <c r="F46" s="12">
        <f t="shared" si="3"/>
        <v>-7</v>
      </c>
      <c r="G46" s="12">
        <f t="shared" si="3"/>
        <v>-6</v>
      </c>
      <c r="H46" s="12">
        <f t="shared" si="3"/>
        <v>-5</v>
      </c>
      <c r="I46" s="12">
        <f t="shared" si="3"/>
        <v>-4</v>
      </c>
      <c r="J46" s="12">
        <f t="shared" si="3"/>
        <v>-3</v>
      </c>
      <c r="K46" s="12">
        <f t="shared" si="3"/>
        <v>-2</v>
      </c>
      <c r="L46" s="12">
        <f>M46-1</f>
        <v>-1</v>
      </c>
      <c r="M46" s="12">
        <f>B2</f>
        <v>0</v>
      </c>
      <c r="N46" s="107" t="s">
        <v>693</v>
      </c>
    </row>
    <row r="47" spans="1:14" ht="18.95" customHeight="1" x14ac:dyDescent="0.25">
      <c r="A47" s="1298" t="s">
        <v>617</v>
      </c>
      <c r="B47" s="1299"/>
      <c r="C47" s="701">
        <f>C48</f>
        <v>0</v>
      </c>
      <c r="D47" s="290"/>
      <c r="E47" s="290"/>
      <c r="F47" s="290"/>
      <c r="G47" s="290"/>
      <c r="H47" s="290"/>
      <c r="I47" s="257"/>
      <c r="J47" s="291"/>
      <c r="K47" s="291"/>
      <c r="L47" s="291"/>
      <c r="M47" s="291" t="s">
        <v>618</v>
      </c>
      <c r="N47" s="291" t="s">
        <v>618</v>
      </c>
    </row>
    <row r="48" spans="1:14" ht="18.95" customHeight="1" x14ac:dyDescent="0.25">
      <c r="A48" s="1300" t="s">
        <v>619</v>
      </c>
      <c r="B48" s="1301"/>
      <c r="C48" s="290"/>
      <c r="D48" s="290"/>
      <c r="E48" s="290"/>
      <c r="F48" s="290"/>
      <c r="G48" s="290"/>
      <c r="H48" s="290"/>
      <c r="I48" s="257"/>
      <c r="J48" s="291"/>
      <c r="K48" s="291"/>
      <c r="L48" s="291"/>
      <c r="M48" s="291" t="s">
        <v>618</v>
      </c>
      <c r="N48" s="466">
        <f>SUM(C48:L48)</f>
        <v>0</v>
      </c>
    </row>
    <row r="49" spans="1:14" ht="18.95" customHeight="1" x14ac:dyDescent="0.25">
      <c r="A49" s="1300" t="s">
        <v>620</v>
      </c>
      <c r="B49" s="1301"/>
      <c r="C49" s="290"/>
      <c r="D49" s="290"/>
      <c r="E49" s="290"/>
      <c r="F49" s="290"/>
      <c r="G49" s="290"/>
      <c r="H49" s="290"/>
      <c r="I49" s="257"/>
      <c r="J49" s="291"/>
      <c r="K49" s="291"/>
      <c r="L49" s="291"/>
      <c r="M49" s="291"/>
      <c r="N49" s="466">
        <f>SUM(C49:M49)</f>
        <v>0</v>
      </c>
    </row>
    <row r="50" spans="1:14" ht="18.95" customHeight="1" x14ac:dyDescent="0.25">
      <c r="A50" s="1302" t="s">
        <v>694</v>
      </c>
      <c r="B50" s="1303"/>
      <c r="C50" s="699">
        <f t="shared" ref="C50:L50" si="4">C61-C62+C48-C49+C54+C55-C56+C57-C58-C59+C60</f>
        <v>0</v>
      </c>
      <c r="D50" s="699">
        <f t="shared" si="4"/>
        <v>0</v>
      </c>
      <c r="E50" s="699">
        <f t="shared" si="4"/>
        <v>0</v>
      </c>
      <c r="F50" s="699">
        <f t="shared" si="4"/>
        <v>0</v>
      </c>
      <c r="G50" s="699">
        <f t="shared" si="4"/>
        <v>0</v>
      </c>
      <c r="H50" s="699">
        <f t="shared" si="4"/>
        <v>0</v>
      </c>
      <c r="I50" s="699" t="e">
        <f t="shared" si="4"/>
        <v>#DIV/0!</v>
      </c>
      <c r="J50" s="699" t="e">
        <f t="shared" si="4"/>
        <v>#DIV/0!</v>
      </c>
      <c r="K50" s="699" t="e">
        <f t="shared" si="4"/>
        <v>#DIV/0!</v>
      </c>
      <c r="L50" s="699" t="e">
        <f t="shared" si="4"/>
        <v>#DIV/0!</v>
      </c>
      <c r="M50" s="699" t="e">
        <f>-M49+M54+M60</f>
        <v>#DIV/0!</v>
      </c>
      <c r="N50" s="466" t="e">
        <f>SUM(C50:M50)</f>
        <v>#DIV/0!</v>
      </c>
    </row>
    <row r="51" spans="1:14" ht="18.95" customHeight="1" x14ac:dyDescent="0.25">
      <c r="A51" s="1296" t="s">
        <v>622</v>
      </c>
      <c r="B51" s="1297"/>
      <c r="C51" s="292" t="s">
        <v>618</v>
      </c>
      <c r="D51" s="265">
        <f t="shared" ref="D51:L51" si="5">D47-D48+D49+D50</f>
        <v>0</v>
      </c>
      <c r="E51" s="265">
        <f t="shared" si="5"/>
        <v>0</v>
      </c>
      <c r="F51" s="265">
        <f t="shared" si="5"/>
        <v>0</v>
      </c>
      <c r="G51" s="265">
        <f t="shared" si="5"/>
        <v>0</v>
      </c>
      <c r="H51" s="265">
        <f t="shared" si="5"/>
        <v>0</v>
      </c>
      <c r="I51" s="265" t="e">
        <f t="shared" si="5"/>
        <v>#DIV/0!</v>
      </c>
      <c r="J51" s="265" t="e">
        <f t="shared" si="5"/>
        <v>#DIV/0!</v>
      </c>
      <c r="K51" s="265" t="e">
        <f t="shared" si="5"/>
        <v>#DIV/0!</v>
      </c>
      <c r="L51" s="265" t="e">
        <f t="shared" si="5"/>
        <v>#DIV/0!</v>
      </c>
      <c r="M51" s="265" t="e">
        <f>M49+M50</f>
        <v>#DIV/0!</v>
      </c>
      <c r="N51" s="254" t="s">
        <v>618</v>
      </c>
    </row>
    <row r="52" spans="1:14" ht="18.95" customHeight="1" x14ac:dyDescent="0.25">
      <c r="A52" s="1298" t="s">
        <v>623</v>
      </c>
      <c r="B52" s="1299"/>
      <c r="C52" s="290"/>
      <c r="D52" s="290"/>
      <c r="E52" s="290"/>
      <c r="F52" s="290"/>
      <c r="G52" s="290"/>
      <c r="H52" s="290"/>
      <c r="I52" s="257"/>
      <c r="J52" s="291"/>
      <c r="K52" s="291"/>
      <c r="L52" s="291"/>
      <c r="M52" s="291"/>
      <c r="N52" s="291"/>
    </row>
    <row r="53" spans="1:14" ht="18.95" customHeight="1" x14ac:dyDescent="0.25">
      <c r="A53" s="1300" t="s">
        <v>624</v>
      </c>
      <c r="B53" s="1301"/>
      <c r="C53" s="290" t="s">
        <v>618</v>
      </c>
      <c r="D53" s="290"/>
      <c r="E53" s="290"/>
      <c r="F53" s="290"/>
      <c r="G53" s="290"/>
      <c r="H53" s="290"/>
      <c r="I53" s="257"/>
      <c r="J53" s="291"/>
      <c r="K53" s="291"/>
      <c r="L53" s="291"/>
      <c r="M53" s="291" t="s">
        <v>618</v>
      </c>
      <c r="N53" s="291" t="s">
        <v>618</v>
      </c>
    </row>
    <row r="54" spans="1:14" ht="18.95" customHeight="1" x14ac:dyDescent="0.25">
      <c r="A54" s="1300" t="s">
        <v>625</v>
      </c>
      <c r="B54" s="1301"/>
      <c r="C54" s="290"/>
      <c r="D54" s="290"/>
      <c r="E54" s="290"/>
      <c r="F54" s="290"/>
      <c r="G54" s="290"/>
      <c r="H54" s="290"/>
      <c r="I54" s="257"/>
      <c r="J54" s="291"/>
      <c r="K54" s="291"/>
      <c r="L54" s="291"/>
      <c r="M54" s="291"/>
      <c r="N54" s="264">
        <f>SUM(C54:M54)</f>
        <v>0</v>
      </c>
    </row>
    <row r="55" spans="1:14" ht="18.95" customHeight="1" x14ac:dyDescent="0.25">
      <c r="A55" s="1300" t="s">
        <v>731</v>
      </c>
      <c r="B55" s="1301"/>
      <c r="C55" s="290"/>
      <c r="D55" s="290"/>
      <c r="E55" s="290"/>
      <c r="F55" s="290"/>
      <c r="G55" s="290"/>
      <c r="H55" s="290"/>
      <c r="I55" s="257"/>
      <c r="J55" s="291"/>
      <c r="K55" s="291"/>
      <c r="L55" s="291"/>
      <c r="M55" s="291" t="s">
        <v>618</v>
      </c>
      <c r="N55" s="264">
        <f>SUM(C55:L55)</f>
        <v>0</v>
      </c>
    </row>
    <row r="56" spans="1:14" ht="18.95" customHeight="1" x14ac:dyDescent="0.25">
      <c r="A56" s="1300" t="s">
        <v>732</v>
      </c>
      <c r="B56" s="1301"/>
      <c r="C56" s="290"/>
      <c r="D56" s="290"/>
      <c r="E56" s="290"/>
      <c r="F56" s="290"/>
      <c r="G56" s="290"/>
      <c r="H56" s="290"/>
      <c r="I56" s="257"/>
      <c r="J56" s="291"/>
      <c r="K56" s="291"/>
      <c r="L56" s="291"/>
      <c r="M56" s="291" t="s">
        <v>618</v>
      </c>
      <c r="N56" s="264">
        <f>SUM(C56:L56)</f>
        <v>0</v>
      </c>
    </row>
    <row r="57" spans="1:14" ht="18.95" customHeight="1" x14ac:dyDescent="0.25">
      <c r="A57" s="1300" t="s">
        <v>733</v>
      </c>
      <c r="B57" s="1301"/>
      <c r="C57" s="290"/>
      <c r="D57" s="290"/>
      <c r="E57" s="290"/>
      <c r="F57" s="290"/>
      <c r="G57" s="290"/>
      <c r="H57" s="290"/>
      <c r="I57" s="257"/>
      <c r="J57" s="291"/>
      <c r="K57" s="291"/>
      <c r="L57" s="291"/>
      <c r="M57" s="291" t="s">
        <v>618</v>
      </c>
      <c r="N57" s="264">
        <f>SUM(C57:L57)</f>
        <v>0</v>
      </c>
    </row>
    <row r="58" spans="1:14" ht="18.95" customHeight="1" x14ac:dyDescent="0.25">
      <c r="A58" s="1300" t="s">
        <v>734</v>
      </c>
      <c r="B58" s="1301"/>
      <c r="C58" s="290"/>
      <c r="D58" s="290"/>
      <c r="E58" s="290"/>
      <c r="F58" s="290"/>
      <c r="G58" s="290"/>
      <c r="H58" s="290"/>
      <c r="I58" s="257"/>
      <c r="J58" s="291"/>
      <c r="K58" s="291"/>
      <c r="L58" s="291"/>
      <c r="M58" s="291" t="s">
        <v>618</v>
      </c>
      <c r="N58" s="264">
        <f>SUM(C58:L58)</f>
        <v>0</v>
      </c>
    </row>
    <row r="59" spans="1:14" ht="18.95" customHeight="1" x14ac:dyDescent="0.25">
      <c r="A59" s="1300" t="s">
        <v>628</v>
      </c>
      <c r="B59" s="1301"/>
      <c r="C59" s="290"/>
      <c r="D59" s="290"/>
      <c r="E59" s="290"/>
      <c r="F59" s="290"/>
      <c r="G59" s="290"/>
      <c r="H59" s="290"/>
      <c r="I59" s="257"/>
      <c r="J59" s="291"/>
      <c r="K59" s="291"/>
      <c r="L59" s="291"/>
      <c r="M59" s="291" t="s">
        <v>618</v>
      </c>
      <c r="N59" s="264">
        <f>SUM(C59:L59)</f>
        <v>0</v>
      </c>
    </row>
    <row r="60" spans="1:14" ht="18.95" customHeight="1" x14ac:dyDescent="0.25">
      <c r="A60" s="1302" t="s">
        <v>629</v>
      </c>
      <c r="B60" s="1303"/>
      <c r="C60" s="292"/>
      <c r="D60" s="292"/>
      <c r="E60" s="292"/>
      <c r="F60" s="292"/>
      <c r="G60" s="292"/>
      <c r="H60" s="292"/>
      <c r="I60" s="704" t="e">
        <f>E129</f>
        <v>#DIV/0!</v>
      </c>
      <c r="J60" s="705" t="e">
        <f>E128</f>
        <v>#DIV/0!</v>
      </c>
      <c r="K60" s="705" t="e">
        <f>E127</f>
        <v>#DIV/0!</v>
      </c>
      <c r="L60" s="705" t="e">
        <f>E126</f>
        <v>#DIV/0!</v>
      </c>
      <c r="M60" s="705" t="e">
        <f>E125</f>
        <v>#DIV/0!</v>
      </c>
      <c r="N60" s="265" t="e">
        <f>SUM(C60:M60)</f>
        <v>#DIV/0!</v>
      </c>
    </row>
    <row r="61" spans="1:14" s="698" customFormat="1" ht="18.95" hidden="1" customHeight="1" x14ac:dyDescent="0.25">
      <c r="A61" s="1263" t="s">
        <v>200</v>
      </c>
      <c r="B61" s="1263"/>
      <c r="C61" s="697"/>
      <c r="D61" s="697"/>
      <c r="E61" s="697"/>
      <c r="F61" s="697"/>
      <c r="G61" s="697"/>
      <c r="H61" s="697"/>
      <c r="I61" s="697"/>
      <c r="J61" s="697"/>
      <c r="K61" s="697"/>
      <c r="L61" s="697"/>
      <c r="M61" s="654" t="s">
        <v>618</v>
      </c>
      <c r="N61" s="697"/>
    </row>
    <row r="62" spans="1:14" s="698" customFormat="1" ht="24.75" hidden="1" customHeight="1" x14ac:dyDescent="0.25">
      <c r="A62" s="1263" t="s">
        <v>201</v>
      </c>
      <c r="B62" s="1263"/>
      <c r="C62" s="697"/>
      <c r="D62" s="697"/>
      <c r="E62" s="697"/>
      <c r="F62" s="697"/>
      <c r="G62" s="697"/>
      <c r="H62" s="697"/>
      <c r="I62" s="697"/>
      <c r="J62" s="697"/>
      <c r="K62" s="697"/>
      <c r="L62" s="697"/>
      <c r="M62" s="258" t="s">
        <v>618</v>
      </c>
      <c r="N62" s="697"/>
    </row>
    <row r="63" spans="1:14" ht="16.55" customHeight="1" x14ac:dyDescent="0.25"/>
    <row r="64" spans="1:14" ht="16.55" customHeight="1" x14ac:dyDescent="0.25"/>
    <row r="65" spans="1:14" ht="16.55" customHeight="1" x14ac:dyDescent="0.25">
      <c r="A65" s="1304" t="s">
        <v>802</v>
      </c>
      <c r="B65" s="1304"/>
      <c r="C65" s="1304"/>
      <c r="D65" s="1304"/>
      <c r="E65" s="1304"/>
      <c r="F65" s="1304"/>
      <c r="G65" s="1304"/>
      <c r="H65" s="1304"/>
      <c r="I65" s="1304"/>
      <c r="J65" s="1304"/>
      <c r="K65" s="1304"/>
      <c r="L65" s="1304"/>
      <c r="M65" s="1304"/>
      <c r="N65" s="1304"/>
    </row>
    <row r="66" spans="1:14" ht="16.55" customHeight="1" x14ac:dyDescent="0.25">
      <c r="A66" s="1296" t="s">
        <v>908</v>
      </c>
      <c r="B66" s="1297"/>
      <c r="C66" s="107" t="s">
        <v>894</v>
      </c>
      <c r="D66" s="12">
        <f t="shared" ref="D66:K66" si="6">E66-1</f>
        <v>-9</v>
      </c>
      <c r="E66" s="12">
        <f t="shared" si="6"/>
        <v>-8</v>
      </c>
      <c r="F66" s="12">
        <f t="shared" si="6"/>
        <v>-7</v>
      </c>
      <c r="G66" s="12">
        <f t="shared" si="6"/>
        <v>-6</v>
      </c>
      <c r="H66" s="12">
        <f t="shared" si="6"/>
        <v>-5</v>
      </c>
      <c r="I66" s="12">
        <f t="shared" si="6"/>
        <v>-4</v>
      </c>
      <c r="J66" s="12">
        <f t="shared" si="6"/>
        <v>-3</v>
      </c>
      <c r="K66" s="12">
        <f t="shared" si="6"/>
        <v>-2</v>
      </c>
      <c r="L66" s="12">
        <f>M66-1</f>
        <v>-1</v>
      </c>
      <c r="M66" s="12">
        <f>B2</f>
        <v>0</v>
      </c>
      <c r="N66" s="107" t="s">
        <v>693</v>
      </c>
    </row>
    <row r="67" spans="1:14" ht="18.95" customHeight="1" x14ac:dyDescent="0.25">
      <c r="A67" s="1298" t="s">
        <v>617</v>
      </c>
      <c r="B67" s="1299"/>
      <c r="C67" s="701">
        <f t="shared" ref="C67:L70" si="7">C23+C47</f>
        <v>0</v>
      </c>
      <c r="D67" s="701">
        <f t="shared" si="7"/>
        <v>0</v>
      </c>
      <c r="E67" s="701">
        <f t="shared" si="7"/>
        <v>0</v>
      </c>
      <c r="F67" s="701">
        <f t="shared" si="7"/>
        <v>0</v>
      </c>
      <c r="G67" s="701">
        <f t="shared" si="7"/>
        <v>0</v>
      </c>
      <c r="H67" s="701">
        <f t="shared" si="7"/>
        <v>0</v>
      </c>
      <c r="I67" s="702">
        <f t="shared" si="7"/>
        <v>0</v>
      </c>
      <c r="J67" s="703">
        <f t="shared" si="7"/>
        <v>0</v>
      </c>
      <c r="K67" s="703">
        <f t="shared" si="7"/>
        <v>0</v>
      </c>
      <c r="L67" s="703">
        <f t="shared" si="7"/>
        <v>0</v>
      </c>
      <c r="M67" s="291" t="s">
        <v>618</v>
      </c>
      <c r="N67" s="291" t="s">
        <v>618</v>
      </c>
    </row>
    <row r="68" spans="1:14" ht="18.95" customHeight="1" x14ac:dyDescent="0.25">
      <c r="A68" s="1300" t="s">
        <v>619</v>
      </c>
      <c r="B68" s="1301"/>
      <c r="C68" s="701">
        <f t="shared" si="7"/>
        <v>0</v>
      </c>
      <c r="D68" s="701">
        <f t="shared" si="7"/>
        <v>0</v>
      </c>
      <c r="E68" s="701">
        <f t="shared" si="7"/>
        <v>0</v>
      </c>
      <c r="F68" s="701">
        <f t="shared" si="7"/>
        <v>0</v>
      </c>
      <c r="G68" s="701">
        <f t="shared" si="7"/>
        <v>0</v>
      </c>
      <c r="H68" s="701">
        <f t="shared" si="7"/>
        <v>0</v>
      </c>
      <c r="I68" s="702">
        <f t="shared" si="7"/>
        <v>0</v>
      </c>
      <c r="J68" s="703">
        <f t="shared" si="7"/>
        <v>0</v>
      </c>
      <c r="K68" s="703">
        <f t="shared" si="7"/>
        <v>0</v>
      </c>
      <c r="L68" s="703">
        <f t="shared" si="7"/>
        <v>0</v>
      </c>
      <c r="M68" s="291" t="s">
        <v>618</v>
      </c>
      <c r="N68" s="466">
        <f>SUM(C68:L68)</f>
        <v>0</v>
      </c>
    </row>
    <row r="69" spans="1:14" ht="18.95" customHeight="1" x14ac:dyDescent="0.25">
      <c r="A69" s="1300" t="s">
        <v>620</v>
      </c>
      <c r="B69" s="1301"/>
      <c r="C69" s="701">
        <f t="shared" si="7"/>
        <v>0</v>
      </c>
      <c r="D69" s="701">
        <f t="shared" si="7"/>
        <v>0</v>
      </c>
      <c r="E69" s="701">
        <f t="shared" si="7"/>
        <v>0</v>
      </c>
      <c r="F69" s="701">
        <f t="shared" si="7"/>
        <v>0</v>
      </c>
      <c r="G69" s="701">
        <f t="shared" si="7"/>
        <v>0</v>
      </c>
      <c r="H69" s="701">
        <f t="shared" si="7"/>
        <v>0</v>
      </c>
      <c r="I69" s="702">
        <f t="shared" si="7"/>
        <v>0</v>
      </c>
      <c r="J69" s="703">
        <f t="shared" si="7"/>
        <v>0</v>
      </c>
      <c r="K69" s="703">
        <f t="shared" si="7"/>
        <v>0</v>
      </c>
      <c r="L69" s="703">
        <f t="shared" si="7"/>
        <v>0</v>
      </c>
      <c r="M69" s="703">
        <f>M25+M49</f>
        <v>0</v>
      </c>
      <c r="N69" s="466">
        <f>SUM(C69:M69)</f>
        <v>0</v>
      </c>
    </row>
    <row r="70" spans="1:14" ht="18.95" customHeight="1" x14ac:dyDescent="0.25">
      <c r="A70" s="1302" t="s">
        <v>694</v>
      </c>
      <c r="B70" s="1303"/>
      <c r="C70" s="699">
        <f>C26+C50</f>
        <v>0</v>
      </c>
      <c r="D70" s="699">
        <f t="shared" si="7"/>
        <v>0</v>
      </c>
      <c r="E70" s="699">
        <f t="shared" si="7"/>
        <v>0</v>
      </c>
      <c r="F70" s="699">
        <f t="shared" si="7"/>
        <v>0</v>
      </c>
      <c r="G70" s="699">
        <f t="shared" si="7"/>
        <v>0</v>
      </c>
      <c r="H70" s="699">
        <f t="shared" si="7"/>
        <v>0</v>
      </c>
      <c r="I70" s="704" t="e">
        <f t="shared" si="7"/>
        <v>#DIV/0!</v>
      </c>
      <c r="J70" s="705" t="e">
        <f t="shared" si="7"/>
        <v>#DIV/0!</v>
      </c>
      <c r="K70" s="705" t="e">
        <f t="shared" si="7"/>
        <v>#DIV/0!</v>
      </c>
      <c r="L70" s="705" t="e">
        <f t="shared" si="7"/>
        <v>#DIV/0!</v>
      </c>
      <c r="M70" s="705" t="e">
        <f>M26+M50</f>
        <v>#DIV/0!</v>
      </c>
      <c r="N70" s="466" t="e">
        <f>SUM(C70:M70)</f>
        <v>#DIV/0!</v>
      </c>
    </row>
    <row r="71" spans="1:14" ht="18.95" customHeight="1" x14ac:dyDescent="0.25">
      <c r="A71" s="1296" t="s">
        <v>622</v>
      </c>
      <c r="B71" s="1297"/>
      <c r="C71" s="292" t="s">
        <v>618</v>
      </c>
      <c r="D71" s="265">
        <f t="shared" ref="D71:L71" si="8">D67-D68+D69+D70</f>
        <v>0</v>
      </c>
      <c r="E71" s="265">
        <f t="shared" si="8"/>
        <v>0</v>
      </c>
      <c r="F71" s="265">
        <f t="shared" si="8"/>
        <v>0</v>
      </c>
      <c r="G71" s="265">
        <f t="shared" si="8"/>
        <v>0</v>
      </c>
      <c r="H71" s="265">
        <f t="shared" si="8"/>
        <v>0</v>
      </c>
      <c r="I71" s="265" t="e">
        <f t="shared" si="8"/>
        <v>#DIV/0!</v>
      </c>
      <c r="J71" s="265" t="e">
        <f t="shared" si="8"/>
        <v>#DIV/0!</v>
      </c>
      <c r="K71" s="265" t="e">
        <f t="shared" si="8"/>
        <v>#DIV/0!</v>
      </c>
      <c r="L71" s="265" t="e">
        <f t="shared" si="8"/>
        <v>#DIV/0!</v>
      </c>
      <c r="M71" s="265" t="e">
        <f>M69+M70</f>
        <v>#DIV/0!</v>
      </c>
      <c r="N71" s="254" t="s">
        <v>618</v>
      </c>
    </row>
    <row r="72" spans="1:14" ht="18.95" customHeight="1" x14ac:dyDescent="0.25">
      <c r="A72" s="1298" t="s">
        <v>623</v>
      </c>
      <c r="B72" s="1299"/>
      <c r="C72" s="290"/>
      <c r="D72" s="290"/>
      <c r="E72" s="290"/>
      <c r="F72" s="290"/>
      <c r="G72" s="290"/>
      <c r="H72" s="290"/>
      <c r="I72" s="257"/>
      <c r="J72" s="291"/>
      <c r="K72" s="291"/>
      <c r="L72" s="291"/>
      <c r="M72" s="291"/>
      <c r="N72" s="291"/>
    </row>
    <row r="73" spans="1:14" ht="18.95" customHeight="1" x14ac:dyDescent="0.25">
      <c r="A73" s="1300" t="s">
        <v>624</v>
      </c>
      <c r="B73" s="1301"/>
      <c r="C73" s="290" t="s">
        <v>618</v>
      </c>
      <c r="D73" s="701">
        <f t="shared" ref="D73:L80" si="9">D29+D53</f>
        <v>0</v>
      </c>
      <c r="E73" s="701">
        <f t="shared" si="9"/>
        <v>0</v>
      </c>
      <c r="F73" s="701">
        <f t="shared" si="9"/>
        <v>0</v>
      </c>
      <c r="G73" s="701">
        <f t="shared" si="9"/>
        <v>0</v>
      </c>
      <c r="H73" s="701">
        <f t="shared" si="9"/>
        <v>0</v>
      </c>
      <c r="I73" s="702">
        <f t="shared" si="9"/>
        <v>0</v>
      </c>
      <c r="J73" s="703">
        <f t="shared" si="9"/>
        <v>0</v>
      </c>
      <c r="K73" s="703">
        <f t="shared" si="9"/>
        <v>0</v>
      </c>
      <c r="L73" s="703">
        <f t="shared" si="9"/>
        <v>0</v>
      </c>
      <c r="M73" s="291" t="s">
        <v>618</v>
      </c>
      <c r="N73" s="291" t="s">
        <v>618</v>
      </c>
    </row>
    <row r="74" spans="1:14" ht="18.95" customHeight="1" x14ac:dyDescent="0.25">
      <c r="A74" s="1300" t="s">
        <v>625</v>
      </c>
      <c r="B74" s="1301"/>
      <c r="C74" s="701">
        <f t="shared" ref="C74:C80" si="10">C30+C54</f>
        <v>0</v>
      </c>
      <c r="D74" s="701">
        <f t="shared" si="9"/>
        <v>0</v>
      </c>
      <c r="E74" s="701">
        <f t="shared" si="9"/>
        <v>0</v>
      </c>
      <c r="F74" s="701">
        <f t="shared" si="9"/>
        <v>0</v>
      </c>
      <c r="G74" s="701">
        <f t="shared" si="9"/>
        <v>0</v>
      </c>
      <c r="H74" s="701">
        <f t="shared" si="9"/>
        <v>0</v>
      </c>
      <c r="I74" s="702">
        <f t="shared" si="9"/>
        <v>0</v>
      </c>
      <c r="J74" s="703">
        <f t="shared" si="9"/>
        <v>0</v>
      </c>
      <c r="K74" s="703">
        <f t="shared" si="9"/>
        <v>0</v>
      </c>
      <c r="L74" s="703">
        <f t="shared" si="9"/>
        <v>0</v>
      </c>
      <c r="M74" s="703">
        <f>M30+M54</f>
        <v>0</v>
      </c>
      <c r="N74" s="264">
        <f>SUM(C74:M74)</f>
        <v>0</v>
      </c>
    </row>
    <row r="75" spans="1:14" ht="18.95" customHeight="1" x14ac:dyDescent="0.25">
      <c r="A75" s="1300" t="s">
        <v>731</v>
      </c>
      <c r="B75" s="1301"/>
      <c r="C75" s="701">
        <f t="shared" si="10"/>
        <v>0</v>
      </c>
      <c r="D75" s="701">
        <f t="shared" si="9"/>
        <v>0</v>
      </c>
      <c r="E75" s="701">
        <f t="shared" si="9"/>
        <v>0</v>
      </c>
      <c r="F75" s="701">
        <f t="shared" si="9"/>
        <v>0</v>
      </c>
      <c r="G75" s="701">
        <f t="shared" si="9"/>
        <v>0</v>
      </c>
      <c r="H75" s="701">
        <f t="shared" si="9"/>
        <v>0</v>
      </c>
      <c r="I75" s="702">
        <f t="shared" si="9"/>
        <v>0</v>
      </c>
      <c r="J75" s="703">
        <f t="shared" si="9"/>
        <v>0</v>
      </c>
      <c r="K75" s="703">
        <f t="shared" si="9"/>
        <v>0</v>
      </c>
      <c r="L75" s="703">
        <f t="shared" si="9"/>
        <v>0</v>
      </c>
      <c r="M75" s="291" t="s">
        <v>618</v>
      </c>
      <c r="N75" s="264">
        <f>SUM(C75:L75)</f>
        <v>0</v>
      </c>
    </row>
    <row r="76" spans="1:14" ht="18.95" customHeight="1" x14ac:dyDescent="0.25">
      <c r="A76" s="1300" t="s">
        <v>732</v>
      </c>
      <c r="B76" s="1301"/>
      <c r="C76" s="701">
        <f t="shared" si="10"/>
        <v>0</v>
      </c>
      <c r="D76" s="701">
        <f t="shared" si="9"/>
        <v>0</v>
      </c>
      <c r="E76" s="701">
        <f t="shared" si="9"/>
        <v>0</v>
      </c>
      <c r="F76" s="701">
        <f t="shared" si="9"/>
        <v>0</v>
      </c>
      <c r="G76" s="701">
        <f t="shared" si="9"/>
        <v>0</v>
      </c>
      <c r="H76" s="701">
        <f t="shared" si="9"/>
        <v>0</v>
      </c>
      <c r="I76" s="702">
        <f t="shared" si="9"/>
        <v>0</v>
      </c>
      <c r="J76" s="703">
        <f t="shared" si="9"/>
        <v>0</v>
      </c>
      <c r="K76" s="703">
        <f t="shared" si="9"/>
        <v>0</v>
      </c>
      <c r="L76" s="703">
        <f t="shared" si="9"/>
        <v>0</v>
      </c>
      <c r="M76" s="291" t="s">
        <v>618</v>
      </c>
      <c r="N76" s="264">
        <f>SUM(C76:L76)</f>
        <v>0</v>
      </c>
    </row>
    <row r="77" spans="1:14" ht="18.95" customHeight="1" x14ac:dyDescent="0.25">
      <c r="A77" s="1300" t="s">
        <v>733</v>
      </c>
      <c r="B77" s="1301"/>
      <c r="C77" s="701">
        <f t="shared" si="10"/>
        <v>0</v>
      </c>
      <c r="D77" s="701">
        <f t="shared" si="9"/>
        <v>0</v>
      </c>
      <c r="E77" s="701">
        <f t="shared" si="9"/>
        <v>0</v>
      </c>
      <c r="F77" s="701">
        <f t="shared" si="9"/>
        <v>0</v>
      </c>
      <c r="G77" s="701">
        <f t="shared" si="9"/>
        <v>0</v>
      </c>
      <c r="H77" s="701">
        <f t="shared" si="9"/>
        <v>0</v>
      </c>
      <c r="I77" s="702">
        <f t="shared" si="9"/>
        <v>0</v>
      </c>
      <c r="J77" s="703">
        <f t="shared" si="9"/>
        <v>0</v>
      </c>
      <c r="K77" s="703">
        <f t="shared" si="9"/>
        <v>0</v>
      </c>
      <c r="L77" s="703">
        <f t="shared" si="9"/>
        <v>0</v>
      </c>
      <c r="M77" s="291" t="s">
        <v>618</v>
      </c>
      <c r="N77" s="264">
        <f>SUM(C77:L77)</f>
        <v>0</v>
      </c>
    </row>
    <row r="78" spans="1:14" ht="18.95" customHeight="1" x14ac:dyDescent="0.25">
      <c r="A78" s="1300" t="s">
        <v>734</v>
      </c>
      <c r="B78" s="1301"/>
      <c r="C78" s="701">
        <f t="shared" si="10"/>
        <v>0</v>
      </c>
      <c r="D78" s="701">
        <f t="shared" si="9"/>
        <v>0</v>
      </c>
      <c r="E78" s="701">
        <f t="shared" si="9"/>
        <v>0</v>
      </c>
      <c r="F78" s="701">
        <f t="shared" si="9"/>
        <v>0</v>
      </c>
      <c r="G78" s="701">
        <f t="shared" si="9"/>
        <v>0</v>
      </c>
      <c r="H78" s="701">
        <f t="shared" si="9"/>
        <v>0</v>
      </c>
      <c r="I78" s="702">
        <f t="shared" si="9"/>
        <v>0</v>
      </c>
      <c r="J78" s="703">
        <f t="shared" si="9"/>
        <v>0</v>
      </c>
      <c r="K78" s="703">
        <f t="shared" si="9"/>
        <v>0</v>
      </c>
      <c r="L78" s="703">
        <f t="shared" si="9"/>
        <v>0</v>
      </c>
      <c r="M78" s="291" t="s">
        <v>618</v>
      </c>
      <c r="N78" s="264">
        <f>SUM(C78:L78)</f>
        <v>0</v>
      </c>
    </row>
    <row r="79" spans="1:14" ht="18.95" customHeight="1" x14ac:dyDescent="0.25">
      <c r="A79" s="1300" t="s">
        <v>628</v>
      </c>
      <c r="B79" s="1301"/>
      <c r="C79" s="701">
        <f t="shared" si="10"/>
        <v>0</v>
      </c>
      <c r="D79" s="701">
        <f t="shared" si="9"/>
        <v>0</v>
      </c>
      <c r="E79" s="701">
        <f t="shared" si="9"/>
        <v>0</v>
      </c>
      <c r="F79" s="701">
        <f t="shared" si="9"/>
        <v>0</v>
      </c>
      <c r="G79" s="701">
        <f t="shared" si="9"/>
        <v>0</v>
      </c>
      <c r="H79" s="701">
        <f t="shared" si="9"/>
        <v>0</v>
      </c>
      <c r="I79" s="702">
        <f t="shared" si="9"/>
        <v>0</v>
      </c>
      <c r="J79" s="703">
        <f t="shared" si="9"/>
        <v>0</v>
      </c>
      <c r="K79" s="703">
        <f t="shared" si="9"/>
        <v>0</v>
      </c>
      <c r="L79" s="703">
        <f t="shared" si="9"/>
        <v>0</v>
      </c>
      <c r="M79" s="291" t="s">
        <v>618</v>
      </c>
      <c r="N79" s="264">
        <f>SUM(C79:L79)</f>
        <v>0</v>
      </c>
    </row>
    <row r="80" spans="1:14" ht="18.95" customHeight="1" x14ac:dyDescent="0.25">
      <c r="A80" s="1302" t="s">
        <v>629</v>
      </c>
      <c r="B80" s="1303"/>
      <c r="C80" s="699">
        <f t="shared" si="10"/>
        <v>0</v>
      </c>
      <c r="D80" s="699">
        <f t="shared" si="9"/>
        <v>0</v>
      </c>
      <c r="E80" s="699">
        <f t="shared" si="9"/>
        <v>0</v>
      </c>
      <c r="F80" s="699">
        <f t="shared" si="9"/>
        <v>0</v>
      </c>
      <c r="G80" s="699">
        <f t="shared" si="9"/>
        <v>0</v>
      </c>
      <c r="H80" s="699">
        <f t="shared" si="9"/>
        <v>0</v>
      </c>
      <c r="I80" s="704" t="e">
        <f t="shared" si="9"/>
        <v>#DIV/0!</v>
      </c>
      <c r="J80" s="705" t="e">
        <f t="shared" si="9"/>
        <v>#DIV/0!</v>
      </c>
      <c r="K80" s="705" t="e">
        <f t="shared" si="9"/>
        <v>#DIV/0!</v>
      </c>
      <c r="L80" s="705" t="e">
        <f t="shared" si="9"/>
        <v>#DIV/0!</v>
      </c>
      <c r="M80" s="705" t="e">
        <f>M36+M60</f>
        <v>#DIV/0!</v>
      </c>
      <c r="N80" s="265" t="e">
        <f>SUM(C80:M80)</f>
        <v>#DIV/0!</v>
      </c>
    </row>
    <row r="83" spans="1:9" ht="61.55" customHeight="1" x14ac:dyDescent="0.25">
      <c r="A83" s="1194" t="s">
        <v>674</v>
      </c>
      <c r="B83" s="1116"/>
      <c r="C83" s="1116"/>
      <c r="D83" s="1116"/>
      <c r="E83" s="1116"/>
      <c r="F83" s="1116"/>
      <c r="G83" s="1116"/>
      <c r="H83" s="1116"/>
      <c r="I83" s="115"/>
    </row>
    <row r="84" spans="1:9" x14ac:dyDescent="0.25">
      <c r="A84" s="1295"/>
      <c r="B84" s="1295"/>
      <c r="C84" s="1295"/>
      <c r="D84" s="1295"/>
      <c r="E84" s="1295"/>
      <c r="F84" s="1295"/>
      <c r="G84" s="1295"/>
      <c r="H84" s="1295"/>
      <c r="I84" s="1295"/>
    </row>
    <row r="85" spans="1:9" ht="26.2" customHeight="1" x14ac:dyDescent="0.25">
      <c r="A85" s="1132" t="s">
        <v>632</v>
      </c>
      <c r="B85" s="1133"/>
      <c r="C85" s="1166">
        <v>0</v>
      </c>
      <c r="D85" s="1166">
        <v>1</v>
      </c>
      <c r="E85" s="1166">
        <v>2</v>
      </c>
      <c r="F85" s="1166">
        <v>3</v>
      </c>
      <c r="G85" s="1166">
        <v>4</v>
      </c>
      <c r="H85" s="1166">
        <v>5</v>
      </c>
      <c r="I85" s="115"/>
    </row>
    <row r="86" spans="1:9" ht="28.5" customHeight="1" x14ac:dyDescent="0.25">
      <c r="A86" s="1160" t="s">
        <v>633</v>
      </c>
      <c r="B86" s="1161"/>
      <c r="C86" s="1167"/>
      <c r="D86" s="1167"/>
      <c r="E86" s="1167"/>
      <c r="F86" s="1167"/>
      <c r="G86" s="1167"/>
      <c r="H86" s="1167"/>
      <c r="I86" s="115"/>
    </row>
    <row r="87" spans="1:9" ht="25" customHeight="1" x14ac:dyDescent="0.25">
      <c r="A87" s="1132">
        <f>A88-1</f>
        <v>-5</v>
      </c>
      <c r="B87" s="1133"/>
      <c r="C87" s="237"/>
      <c r="D87" s="237"/>
      <c r="E87" s="237"/>
      <c r="F87" s="237"/>
      <c r="G87" s="237"/>
      <c r="H87" s="706">
        <f>H30+H29</f>
        <v>0</v>
      </c>
      <c r="I87" s="115"/>
    </row>
    <row r="88" spans="1:9" ht="25" customHeight="1" x14ac:dyDescent="0.25">
      <c r="A88" s="1132">
        <f>A89-1</f>
        <v>-4</v>
      </c>
      <c r="B88" s="1133"/>
      <c r="C88" s="237"/>
      <c r="D88" s="237"/>
      <c r="E88" s="237"/>
      <c r="F88" s="294"/>
      <c r="G88" s="706">
        <f>I30+I29</f>
        <v>0</v>
      </c>
      <c r="H88" s="273"/>
      <c r="I88" s="115"/>
    </row>
    <row r="89" spans="1:9" ht="25" customHeight="1" x14ac:dyDescent="0.25">
      <c r="A89" s="1132">
        <f>A90-1</f>
        <v>-3</v>
      </c>
      <c r="B89" s="1133"/>
      <c r="C89" s="237"/>
      <c r="D89" s="237"/>
      <c r="E89" s="237"/>
      <c r="F89" s="706">
        <f>J30+J29</f>
        <v>0</v>
      </c>
      <c r="G89" s="273"/>
      <c r="H89" s="295"/>
      <c r="I89" s="115"/>
    </row>
    <row r="90" spans="1:9" ht="25" customHeight="1" x14ac:dyDescent="0.25">
      <c r="A90" s="1132">
        <f>A91-1</f>
        <v>-2</v>
      </c>
      <c r="B90" s="1133"/>
      <c r="C90" s="237"/>
      <c r="D90" s="237"/>
      <c r="E90" s="706">
        <f>K30+K29</f>
        <v>0</v>
      </c>
      <c r="F90" s="273"/>
      <c r="G90" s="295"/>
      <c r="H90" s="295"/>
      <c r="I90" s="115"/>
    </row>
    <row r="91" spans="1:9" ht="25" customHeight="1" x14ac:dyDescent="0.25">
      <c r="A91" s="1132">
        <f>A92-1</f>
        <v>-1</v>
      </c>
      <c r="B91" s="1133"/>
      <c r="C91" s="237"/>
      <c r="D91" s="706">
        <f>L30+L29</f>
        <v>0</v>
      </c>
      <c r="E91" s="273"/>
      <c r="F91" s="295"/>
      <c r="G91" s="295"/>
      <c r="H91" s="295"/>
      <c r="I91" s="115"/>
    </row>
    <row r="92" spans="1:9" ht="25" customHeight="1" x14ac:dyDescent="0.25">
      <c r="A92" s="1132">
        <f>B2</f>
        <v>0</v>
      </c>
      <c r="B92" s="1133"/>
      <c r="C92" s="706">
        <f>M30</f>
        <v>0</v>
      </c>
      <c r="D92" s="273"/>
      <c r="E92" s="295"/>
      <c r="F92" s="295"/>
      <c r="G92" s="295"/>
      <c r="H92" s="295"/>
      <c r="I92" s="115"/>
    </row>
    <row r="93" spans="1:9" ht="18" customHeight="1" x14ac:dyDescent="0.25">
      <c r="A93" s="67"/>
      <c r="B93" s="67"/>
      <c r="C93" s="115"/>
      <c r="D93" s="115"/>
      <c r="E93" s="115"/>
      <c r="F93" s="115"/>
      <c r="G93" s="115"/>
      <c r="H93" s="115"/>
      <c r="I93" s="115"/>
    </row>
    <row r="94" spans="1:9" ht="56.95" customHeight="1" x14ac:dyDescent="0.25">
      <c r="A94" s="1294" t="s">
        <v>675</v>
      </c>
      <c r="B94" s="1294"/>
      <c r="C94" s="1294"/>
      <c r="D94" s="1294"/>
      <c r="E94" s="1294"/>
      <c r="F94" s="1294"/>
      <c r="G94" s="115"/>
      <c r="H94" s="115"/>
      <c r="I94" s="115"/>
    </row>
    <row r="95" spans="1:9" ht="36.799999999999997" customHeight="1" x14ac:dyDescent="0.25">
      <c r="A95" s="66" t="s">
        <v>633</v>
      </c>
      <c r="B95" s="57" t="s">
        <v>1519</v>
      </c>
      <c r="C95" s="1132" t="s">
        <v>635</v>
      </c>
      <c r="D95" s="1133"/>
      <c r="E95" s="1132" t="s">
        <v>636</v>
      </c>
      <c r="F95" s="1133"/>
      <c r="G95" s="116"/>
      <c r="H95" s="116"/>
      <c r="I95" s="116"/>
    </row>
    <row r="96" spans="1:9" ht="25" customHeight="1" x14ac:dyDescent="0.25">
      <c r="A96" s="54">
        <f>B2</f>
        <v>0</v>
      </c>
      <c r="B96" s="707" t="e">
        <f>(H87/G87)*((G87+G88)/(F87+F88))*((F87+F88+F89)/(E87+E88+E89))*((E87+E88+E89+E90)/(D87+D88+D89+D90))*((D87+D88+D89+D90+D91)/(C87+C88+C89+C90+C91))</f>
        <v>#DIV/0!</v>
      </c>
      <c r="C96" s="1201">
        <f>C92</f>
        <v>0</v>
      </c>
      <c r="D96" s="1202"/>
      <c r="E96" s="1201" t="e">
        <f>(B96-1)*C96</f>
        <v>#DIV/0!</v>
      </c>
      <c r="F96" s="1202"/>
      <c r="G96" s="115"/>
      <c r="H96" s="115"/>
      <c r="I96" s="115"/>
    </row>
    <row r="97" spans="1:9" ht="25" customHeight="1" x14ac:dyDescent="0.25">
      <c r="A97" s="54">
        <f>A96-1</f>
        <v>-1</v>
      </c>
      <c r="B97" s="707" t="e">
        <f>(H87/G87)*((G87+G88)/(F87+F88))*((F87+F88+F89)/(E87+E88+E89))*((E87+E88+E89+E90)/(D87+D88+D89+D90))</f>
        <v>#DIV/0!</v>
      </c>
      <c r="C97" s="1201">
        <f>D91</f>
        <v>0</v>
      </c>
      <c r="D97" s="1202"/>
      <c r="E97" s="1201" t="e">
        <f>(B97-1)*C97</f>
        <v>#DIV/0!</v>
      </c>
      <c r="F97" s="1202"/>
      <c r="G97" s="115"/>
      <c r="H97" s="115"/>
      <c r="I97" s="115"/>
    </row>
    <row r="98" spans="1:9" ht="25" customHeight="1" x14ac:dyDescent="0.25">
      <c r="A98" s="54">
        <f>A97-1</f>
        <v>-2</v>
      </c>
      <c r="B98" s="707" t="e">
        <f>(H87/G87)*((G87+G88)/(F87+F88))*((F87+F88+F89)/(E87+E88+E89))</f>
        <v>#DIV/0!</v>
      </c>
      <c r="C98" s="1201">
        <f>E90</f>
        <v>0</v>
      </c>
      <c r="D98" s="1202"/>
      <c r="E98" s="1201" t="e">
        <f>(B98-1)*C98</f>
        <v>#DIV/0!</v>
      </c>
      <c r="F98" s="1202"/>
      <c r="G98" s="115"/>
      <c r="H98" s="115"/>
      <c r="I98" s="115"/>
    </row>
    <row r="99" spans="1:9" ht="25" customHeight="1" x14ac:dyDescent="0.25">
      <c r="A99" s="54">
        <f>A98-1</f>
        <v>-3</v>
      </c>
      <c r="B99" s="707" t="e">
        <f>(H87/G87)*((G87+G88)/(F87+F88))</f>
        <v>#DIV/0!</v>
      </c>
      <c r="C99" s="1201">
        <f>F89</f>
        <v>0</v>
      </c>
      <c r="D99" s="1202"/>
      <c r="E99" s="1201" t="e">
        <f>(B99-1)*C99</f>
        <v>#DIV/0!</v>
      </c>
      <c r="F99" s="1202"/>
      <c r="G99" s="115"/>
      <c r="H99" s="115"/>
      <c r="I99" s="115"/>
    </row>
    <row r="100" spans="1:9" ht="25" customHeight="1" x14ac:dyDescent="0.25">
      <c r="A100" s="54">
        <f>A99-1</f>
        <v>-4</v>
      </c>
      <c r="B100" s="707" t="e">
        <f>H87/G87</f>
        <v>#DIV/0!</v>
      </c>
      <c r="C100" s="1201">
        <f>G88</f>
        <v>0</v>
      </c>
      <c r="D100" s="1202"/>
      <c r="E100" s="1201" t="e">
        <f>(B100-1)*C100</f>
        <v>#DIV/0!</v>
      </c>
      <c r="F100" s="1202"/>
      <c r="G100" s="115"/>
      <c r="H100" s="115"/>
      <c r="I100" s="115"/>
    </row>
    <row r="112" spans="1:9" ht="64.5" customHeight="1" x14ac:dyDescent="0.25">
      <c r="A112" s="1194" t="s">
        <v>1587</v>
      </c>
      <c r="B112" s="1116"/>
      <c r="C112" s="1116"/>
      <c r="D112" s="1116"/>
      <c r="E112" s="1116"/>
      <c r="F112" s="1116"/>
      <c r="G112" s="1116"/>
      <c r="H112" s="1116"/>
      <c r="I112" s="115"/>
    </row>
    <row r="113" spans="1:9" ht="25" customHeight="1" x14ac:dyDescent="0.25">
      <c r="A113" s="1295"/>
      <c r="B113" s="1295"/>
      <c r="C113" s="1295"/>
      <c r="D113" s="1295"/>
      <c r="E113" s="1295"/>
      <c r="F113" s="1295"/>
      <c r="G113" s="1295"/>
      <c r="H113" s="1295"/>
      <c r="I113" s="1295"/>
    </row>
    <row r="114" spans="1:9" ht="25" customHeight="1" x14ac:dyDescent="0.25">
      <c r="A114" s="1132" t="s">
        <v>632</v>
      </c>
      <c r="B114" s="1133"/>
      <c r="C114" s="1166">
        <v>0</v>
      </c>
      <c r="D114" s="1166">
        <v>1</v>
      </c>
      <c r="E114" s="1166">
        <v>2</v>
      </c>
      <c r="F114" s="1166">
        <v>3</v>
      </c>
      <c r="G114" s="1166">
        <v>4</v>
      </c>
      <c r="H114" s="1166">
        <v>5</v>
      </c>
      <c r="I114" s="115"/>
    </row>
    <row r="115" spans="1:9" ht="25" customHeight="1" x14ac:dyDescent="0.25">
      <c r="A115" s="1160" t="s">
        <v>633</v>
      </c>
      <c r="B115" s="1161"/>
      <c r="C115" s="1167"/>
      <c r="D115" s="1167"/>
      <c r="E115" s="1167"/>
      <c r="F115" s="1167"/>
      <c r="G115" s="1167"/>
      <c r="H115" s="1167"/>
      <c r="I115" s="115"/>
    </row>
    <row r="116" spans="1:9" ht="25" customHeight="1" x14ac:dyDescent="0.25">
      <c r="A116" s="1132">
        <f>A117-1</f>
        <v>-5</v>
      </c>
      <c r="B116" s="1133"/>
      <c r="C116" s="237"/>
      <c r="D116" s="237"/>
      <c r="E116" s="237"/>
      <c r="F116" s="237"/>
      <c r="G116" s="237"/>
      <c r="H116" s="706">
        <f>H54+H53</f>
        <v>0</v>
      </c>
      <c r="I116" s="115"/>
    </row>
    <row r="117" spans="1:9" ht="25" customHeight="1" x14ac:dyDescent="0.25">
      <c r="A117" s="1132">
        <f>A118-1</f>
        <v>-4</v>
      </c>
      <c r="B117" s="1133"/>
      <c r="C117" s="237"/>
      <c r="D117" s="237"/>
      <c r="E117" s="237"/>
      <c r="F117" s="294"/>
      <c r="G117" s="706">
        <f>I54+I53</f>
        <v>0</v>
      </c>
      <c r="H117" s="273"/>
      <c r="I117" s="115"/>
    </row>
    <row r="118" spans="1:9" ht="25" customHeight="1" x14ac:dyDescent="0.25">
      <c r="A118" s="1132">
        <f>A119-1</f>
        <v>-3</v>
      </c>
      <c r="B118" s="1133"/>
      <c r="C118" s="237"/>
      <c r="D118" s="237"/>
      <c r="E118" s="237"/>
      <c r="F118" s="706">
        <f>J54+J53</f>
        <v>0</v>
      </c>
      <c r="G118" s="273"/>
      <c r="H118" s="295"/>
      <c r="I118" s="115"/>
    </row>
    <row r="119" spans="1:9" ht="25" customHeight="1" x14ac:dyDescent="0.25">
      <c r="A119" s="1132">
        <f>A120-1</f>
        <v>-2</v>
      </c>
      <c r="B119" s="1133"/>
      <c r="C119" s="237"/>
      <c r="D119" s="237"/>
      <c r="E119" s="706">
        <f>K54+K53</f>
        <v>0</v>
      </c>
      <c r="F119" s="273"/>
      <c r="G119" s="295"/>
      <c r="H119" s="295"/>
      <c r="I119" s="115"/>
    </row>
    <row r="120" spans="1:9" ht="25" customHeight="1" x14ac:dyDescent="0.25">
      <c r="A120" s="1132">
        <f>A121-1</f>
        <v>-1</v>
      </c>
      <c r="B120" s="1133"/>
      <c r="C120" s="237"/>
      <c r="D120" s="706">
        <f>L54+L53</f>
        <v>0</v>
      </c>
      <c r="E120" s="273"/>
      <c r="F120" s="295"/>
      <c r="G120" s="295"/>
      <c r="H120" s="295"/>
      <c r="I120" s="115"/>
    </row>
    <row r="121" spans="1:9" ht="25" customHeight="1" x14ac:dyDescent="0.25">
      <c r="A121" s="1132">
        <f>B2</f>
        <v>0</v>
      </c>
      <c r="B121" s="1133"/>
      <c r="C121" s="706">
        <f>M54</f>
        <v>0</v>
      </c>
      <c r="D121" s="273"/>
      <c r="E121" s="295"/>
      <c r="F121" s="295"/>
      <c r="G121" s="295"/>
      <c r="H121" s="295"/>
      <c r="I121" s="115"/>
    </row>
    <row r="122" spans="1:9" ht="25" customHeight="1" x14ac:dyDescent="0.25">
      <c r="A122" s="67"/>
      <c r="B122" s="67"/>
      <c r="C122" s="115"/>
      <c r="D122" s="115"/>
      <c r="E122" s="115"/>
      <c r="F122" s="115"/>
      <c r="G122" s="115"/>
      <c r="H122" s="115"/>
      <c r="I122" s="115"/>
    </row>
    <row r="123" spans="1:9" ht="70.55" customHeight="1" x14ac:dyDescent="0.25">
      <c r="A123" s="1294" t="s">
        <v>1588</v>
      </c>
      <c r="B123" s="1294"/>
      <c r="C123" s="1294"/>
      <c r="D123" s="1294"/>
      <c r="E123" s="1294"/>
      <c r="F123" s="1294"/>
      <c r="G123" s="115"/>
      <c r="H123" s="115"/>
      <c r="I123" s="115"/>
    </row>
    <row r="124" spans="1:9" ht="25" customHeight="1" x14ac:dyDescent="0.25">
      <c r="A124" s="66" t="s">
        <v>633</v>
      </c>
      <c r="B124" s="57" t="s">
        <v>1519</v>
      </c>
      <c r="C124" s="1132" t="s">
        <v>635</v>
      </c>
      <c r="D124" s="1133"/>
      <c r="E124" s="1132" t="s">
        <v>636</v>
      </c>
      <c r="F124" s="1133"/>
      <c r="G124" s="116"/>
      <c r="H124" s="116"/>
      <c r="I124" s="116"/>
    </row>
    <row r="125" spans="1:9" ht="25" customHeight="1" x14ac:dyDescent="0.25">
      <c r="A125" s="54">
        <f>B2</f>
        <v>0</v>
      </c>
      <c r="B125" s="707" t="e">
        <f>(H116/G116)*((G116+G117)/(F116+F117))*((F116+F117+F118)/(E116+E117+E118))*((E116+E117+E118+E119)/(D116+D117+D118+D119))*((D116+D117+D118+D119+D120)/(C116+C117+C118+C119+C120))</f>
        <v>#DIV/0!</v>
      </c>
      <c r="C125" s="1201">
        <f>C121</f>
        <v>0</v>
      </c>
      <c r="D125" s="1202"/>
      <c r="E125" s="1201" t="e">
        <f>(B125-1)*C125</f>
        <v>#DIV/0!</v>
      </c>
      <c r="F125" s="1202"/>
      <c r="G125" s="115"/>
      <c r="H125" s="115"/>
      <c r="I125" s="115"/>
    </row>
    <row r="126" spans="1:9" ht="25" customHeight="1" x14ac:dyDescent="0.25">
      <c r="A126" s="54">
        <f>A125-1</f>
        <v>-1</v>
      </c>
      <c r="B126" s="707" t="e">
        <f>(H116/G116)*((G116+G117)/(F116+F117))*((F116+F117+F118)/(E116+E117+E118))*((E116+E117+E118+E119)/(D116+D117+D118+D119))</f>
        <v>#DIV/0!</v>
      </c>
      <c r="C126" s="1201">
        <f>D120</f>
        <v>0</v>
      </c>
      <c r="D126" s="1202"/>
      <c r="E126" s="1201" t="e">
        <f>(B126-1)*C126</f>
        <v>#DIV/0!</v>
      </c>
      <c r="F126" s="1202"/>
      <c r="G126" s="115"/>
      <c r="H126" s="115"/>
      <c r="I126" s="115"/>
    </row>
    <row r="127" spans="1:9" ht="25" customHeight="1" x14ac:dyDescent="0.25">
      <c r="A127" s="54">
        <f>A126-1</f>
        <v>-2</v>
      </c>
      <c r="B127" s="707" t="e">
        <f>(H116/G116)*((G116+G117)/(F116+F117))*((F116+F117+F118)/(E116+E117+E118))</f>
        <v>#DIV/0!</v>
      </c>
      <c r="C127" s="1201">
        <f>E119</f>
        <v>0</v>
      </c>
      <c r="D127" s="1202"/>
      <c r="E127" s="1201" t="e">
        <f>(B127-1)*C127</f>
        <v>#DIV/0!</v>
      </c>
      <c r="F127" s="1202"/>
      <c r="G127" s="115"/>
      <c r="H127" s="115"/>
      <c r="I127" s="115"/>
    </row>
    <row r="128" spans="1:9" ht="25" customHeight="1" x14ac:dyDescent="0.25">
      <c r="A128" s="54">
        <f>A127-1</f>
        <v>-3</v>
      </c>
      <c r="B128" s="707" t="e">
        <f>(H116/G116)*((G116+G117)/(F116+F117))</f>
        <v>#DIV/0!</v>
      </c>
      <c r="C128" s="1201">
        <f>F118</f>
        <v>0</v>
      </c>
      <c r="D128" s="1202"/>
      <c r="E128" s="1201" t="e">
        <f>(B128-1)*C128</f>
        <v>#DIV/0!</v>
      </c>
      <c r="F128" s="1202"/>
      <c r="G128" s="115"/>
      <c r="H128" s="115"/>
      <c r="I128" s="115"/>
    </row>
    <row r="129" spans="1:14" ht="25" customHeight="1" x14ac:dyDescent="0.25">
      <c r="A129" s="54">
        <f>A128-1</f>
        <v>-4</v>
      </c>
      <c r="B129" s="707" t="e">
        <f>H116/G116</f>
        <v>#DIV/0!</v>
      </c>
      <c r="C129" s="1201">
        <f>G117</f>
        <v>0</v>
      </c>
      <c r="D129" s="1202"/>
      <c r="E129" s="1201" t="e">
        <f>(B129-1)*C129</f>
        <v>#DIV/0!</v>
      </c>
      <c r="F129" s="1202"/>
      <c r="G129" s="115"/>
      <c r="H129" s="115"/>
      <c r="I129" s="115"/>
    </row>
    <row r="141" spans="1:14" x14ac:dyDescent="0.25">
      <c r="A141" s="1162" t="s">
        <v>323</v>
      </c>
      <c r="B141" s="1162"/>
      <c r="C141" s="1162"/>
      <c r="D141" s="1162"/>
      <c r="E141" s="1162"/>
      <c r="F141" s="1162"/>
      <c r="G141" s="1162"/>
      <c r="H141" s="1162"/>
      <c r="I141" s="1162"/>
      <c r="J141" s="1162"/>
      <c r="K141" s="1162"/>
      <c r="L141" s="1162"/>
      <c r="M141" s="1162"/>
      <c r="N141" s="1162"/>
    </row>
    <row r="142" spans="1:14" x14ac:dyDescent="0.25">
      <c r="A142" s="1200" t="s">
        <v>673</v>
      </c>
      <c r="B142" s="1200"/>
      <c r="C142" s="1200"/>
      <c r="D142" s="1200"/>
      <c r="E142" s="1200"/>
      <c r="F142" s="1200"/>
      <c r="G142" s="1200"/>
      <c r="H142" s="1200"/>
      <c r="I142" s="1200"/>
      <c r="J142" s="1200"/>
      <c r="K142" s="1200"/>
      <c r="L142" s="1200"/>
      <c r="M142" s="1200"/>
      <c r="N142" s="1200"/>
    </row>
    <row r="143" spans="1:14" ht="24.05" customHeight="1" x14ac:dyDescent="0.25">
      <c r="A143" s="1292" t="s">
        <v>908</v>
      </c>
      <c r="B143" s="1293"/>
      <c r="C143" s="74" t="s">
        <v>894</v>
      </c>
      <c r="D143" s="202">
        <f t="shared" ref="D143:K143" si="11">E143-1</f>
        <v>-9</v>
      </c>
      <c r="E143" s="202">
        <f t="shared" si="11"/>
        <v>-8</v>
      </c>
      <c r="F143" s="202">
        <f t="shared" si="11"/>
        <v>-7</v>
      </c>
      <c r="G143" s="202">
        <f t="shared" si="11"/>
        <v>-6</v>
      </c>
      <c r="H143" s="202">
        <f t="shared" si="11"/>
        <v>-5</v>
      </c>
      <c r="I143" s="202">
        <f t="shared" si="11"/>
        <v>-4</v>
      </c>
      <c r="J143" s="202">
        <f t="shared" si="11"/>
        <v>-3</v>
      </c>
      <c r="K143" s="202">
        <f t="shared" si="11"/>
        <v>-2</v>
      </c>
      <c r="L143" s="202">
        <f>M143-1</f>
        <v>-1</v>
      </c>
      <c r="M143" s="202">
        <f>B2</f>
        <v>0</v>
      </c>
      <c r="N143" s="202" t="s">
        <v>736</v>
      </c>
    </row>
    <row r="144" spans="1:14" ht="18" customHeight="1" x14ac:dyDescent="0.25">
      <c r="A144" s="1136" t="s">
        <v>737</v>
      </c>
      <c r="B144" s="1137"/>
      <c r="C144" s="310">
        <f t="shared" ref="C144:L144" si="12">C145+C146+C147</f>
        <v>0</v>
      </c>
      <c r="D144" s="310">
        <f t="shared" si="12"/>
        <v>0</v>
      </c>
      <c r="E144" s="310">
        <f t="shared" si="12"/>
        <v>0</v>
      </c>
      <c r="F144" s="310">
        <f t="shared" si="12"/>
        <v>0</v>
      </c>
      <c r="G144" s="310">
        <f t="shared" si="12"/>
        <v>0</v>
      </c>
      <c r="H144" s="310">
        <f t="shared" si="12"/>
        <v>0</v>
      </c>
      <c r="I144" s="310">
        <f t="shared" si="12"/>
        <v>0</v>
      </c>
      <c r="J144" s="310">
        <f t="shared" si="12"/>
        <v>0</v>
      </c>
      <c r="K144" s="310">
        <f t="shared" si="12"/>
        <v>0</v>
      </c>
      <c r="L144" s="310">
        <f t="shared" si="12"/>
        <v>0</v>
      </c>
      <c r="M144" s="238" t="s">
        <v>411</v>
      </c>
      <c r="N144" s="310">
        <f>SUM(C144:L144)</f>
        <v>0</v>
      </c>
    </row>
    <row r="145" spans="1:14" ht="18" customHeight="1" x14ac:dyDescent="0.25">
      <c r="A145" s="1233" t="s">
        <v>1321</v>
      </c>
      <c r="B145" s="1234"/>
      <c r="C145" s="302"/>
      <c r="D145" s="302"/>
      <c r="E145" s="302"/>
      <c r="F145" s="302"/>
      <c r="G145" s="302"/>
      <c r="H145" s="302"/>
      <c r="I145" s="302"/>
      <c r="J145" s="302"/>
      <c r="K145" s="302"/>
      <c r="L145" s="302"/>
      <c r="M145" s="272" t="s">
        <v>411</v>
      </c>
      <c r="N145" s="311">
        <f>SUM(C145:L145)</f>
        <v>0</v>
      </c>
    </row>
    <row r="146" spans="1:14" ht="18" customHeight="1" x14ac:dyDescent="0.25">
      <c r="A146" s="1233" t="s">
        <v>1326</v>
      </c>
      <c r="B146" s="1234"/>
      <c r="C146" s="302"/>
      <c r="D146" s="302"/>
      <c r="E146" s="302"/>
      <c r="F146" s="302"/>
      <c r="G146" s="302"/>
      <c r="H146" s="302"/>
      <c r="I146" s="302"/>
      <c r="J146" s="302"/>
      <c r="K146" s="302"/>
      <c r="L146" s="302"/>
      <c r="M146" s="272" t="s">
        <v>411</v>
      </c>
      <c r="N146" s="311">
        <f>SUM(C146:L146)</f>
        <v>0</v>
      </c>
    </row>
    <row r="147" spans="1:14" ht="18" customHeight="1" x14ac:dyDescent="0.25">
      <c r="A147" s="1233" t="s">
        <v>738</v>
      </c>
      <c r="B147" s="1234"/>
      <c r="C147" s="307"/>
      <c r="D147" s="307"/>
      <c r="E147" s="307"/>
      <c r="F147" s="307"/>
      <c r="G147" s="307"/>
      <c r="H147" s="307"/>
      <c r="I147" s="307"/>
      <c r="J147" s="307"/>
      <c r="K147" s="307"/>
      <c r="L147" s="307"/>
      <c r="M147" s="272" t="s">
        <v>411</v>
      </c>
      <c r="N147" s="312">
        <f>SUM(C147:L147)</f>
        <v>0</v>
      </c>
    </row>
    <row r="148" spans="1:14" ht="18" customHeight="1" x14ac:dyDescent="0.25">
      <c r="A148" s="1136" t="s">
        <v>703</v>
      </c>
      <c r="B148" s="1137"/>
      <c r="C148" s="431"/>
      <c r="D148" s="431"/>
      <c r="E148" s="431"/>
      <c r="F148" s="431"/>
      <c r="G148" s="431"/>
      <c r="H148" s="301"/>
      <c r="I148" s="241"/>
      <c r="J148" s="431"/>
      <c r="K148" s="431"/>
      <c r="L148" s="301"/>
      <c r="M148" s="238"/>
      <c r="N148" s="311">
        <f t="shared" ref="N148:N153" si="13">SUM(C148:M148)</f>
        <v>0</v>
      </c>
    </row>
    <row r="149" spans="1:14" ht="18" customHeight="1" x14ac:dyDescent="0.25">
      <c r="A149" s="1134" t="s">
        <v>1328</v>
      </c>
      <c r="B149" s="1135"/>
      <c r="C149" s="295"/>
      <c r="D149" s="273"/>
      <c r="E149" s="273"/>
      <c r="F149" s="302"/>
      <c r="G149" s="272"/>
      <c r="H149" s="272"/>
      <c r="I149" s="295"/>
      <c r="J149" s="302"/>
      <c r="K149" s="272"/>
      <c r="L149" s="272"/>
      <c r="M149" s="272"/>
      <c r="N149" s="311">
        <f t="shared" si="13"/>
        <v>0</v>
      </c>
    </row>
    <row r="150" spans="1:14" ht="18" customHeight="1" x14ac:dyDescent="0.25">
      <c r="A150" s="1134" t="s">
        <v>739</v>
      </c>
      <c r="B150" s="1135"/>
      <c r="C150" s="311">
        <f>C151+C152+C153</f>
        <v>0</v>
      </c>
      <c r="D150" s="311" t="e">
        <f t="shared" ref="D150:M150" si="14">D151+D152+D153</f>
        <v>#DIV/0!</v>
      </c>
      <c r="E150" s="311" t="e">
        <f t="shared" si="14"/>
        <v>#DIV/0!</v>
      </c>
      <c r="F150" s="311" t="e">
        <f t="shared" si="14"/>
        <v>#DIV/0!</v>
      </c>
      <c r="G150" s="311" t="e">
        <f t="shared" si="14"/>
        <v>#DIV/0!</v>
      </c>
      <c r="H150" s="311" t="e">
        <f t="shared" si="14"/>
        <v>#DIV/0!</v>
      </c>
      <c r="I150" s="311" t="e">
        <f t="shared" si="14"/>
        <v>#DIV/0!</v>
      </c>
      <c r="J150" s="311" t="e">
        <f t="shared" si="14"/>
        <v>#DIV/0!</v>
      </c>
      <c r="K150" s="311" t="e">
        <f t="shared" si="14"/>
        <v>#DIV/0!</v>
      </c>
      <c r="L150" s="311" t="e">
        <f t="shared" si="14"/>
        <v>#DIV/0!</v>
      </c>
      <c r="M150" s="311" t="e">
        <f t="shared" si="14"/>
        <v>#DIV/0!</v>
      </c>
      <c r="N150" s="311" t="e">
        <f t="shared" si="13"/>
        <v>#DIV/0!</v>
      </c>
    </row>
    <row r="151" spans="1:14" ht="18" customHeight="1" x14ac:dyDescent="0.25">
      <c r="A151" s="1233" t="s">
        <v>1321</v>
      </c>
      <c r="B151" s="1234"/>
      <c r="C151" s="302"/>
      <c r="D151" s="302"/>
      <c r="E151" s="302"/>
      <c r="F151" s="302"/>
      <c r="G151" s="302"/>
      <c r="H151" s="302"/>
      <c r="I151" s="302"/>
      <c r="J151" s="302"/>
      <c r="K151" s="302"/>
      <c r="L151" s="302"/>
      <c r="M151" s="302"/>
      <c r="N151" s="311">
        <f t="shared" si="13"/>
        <v>0</v>
      </c>
    </row>
    <row r="152" spans="1:14" ht="18" customHeight="1" x14ac:dyDescent="0.25">
      <c r="A152" s="1233" t="s">
        <v>1326</v>
      </c>
      <c r="B152" s="1234"/>
      <c r="C152" s="302"/>
      <c r="D152" s="302"/>
      <c r="E152" s="302"/>
      <c r="F152" s="302"/>
      <c r="G152" s="302"/>
      <c r="H152" s="302"/>
      <c r="I152" s="302"/>
      <c r="J152" s="302"/>
      <c r="K152" s="302"/>
      <c r="L152" s="302"/>
      <c r="M152" s="302"/>
      <c r="N152" s="311">
        <f t="shared" si="13"/>
        <v>0</v>
      </c>
    </row>
    <row r="153" spans="1:14" ht="18" customHeight="1" x14ac:dyDescent="0.25">
      <c r="A153" s="1233" t="s">
        <v>738</v>
      </c>
      <c r="B153" s="1234"/>
      <c r="C153" s="307"/>
      <c r="D153" s="718" t="e">
        <f>I283</f>
        <v>#DIV/0!</v>
      </c>
      <c r="E153" s="718" t="e">
        <f>I282</f>
        <v>#DIV/0!</v>
      </c>
      <c r="F153" s="718" t="e">
        <f>I281</f>
        <v>#DIV/0!</v>
      </c>
      <c r="G153" s="718" t="e">
        <f>I280</f>
        <v>#DIV/0!</v>
      </c>
      <c r="H153" s="718" t="e">
        <f>I279</f>
        <v>#DIV/0!</v>
      </c>
      <c r="I153" s="718" t="e">
        <f>I278</f>
        <v>#DIV/0!</v>
      </c>
      <c r="J153" s="718" t="e">
        <f>I277</f>
        <v>#DIV/0!</v>
      </c>
      <c r="K153" s="718" t="e">
        <f>I276</f>
        <v>#DIV/0!</v>
      </c>
      <c r="L153" s="718" t="e">
        <f>I275</f>
        <v>#DIV/0!</v>
      </c>
      <c r="M153" s="718" t="e">
        <f>I274</f>
        <v>#DIV/0!</v>
      </c>
      <c r="N153" s="311" t="e">
        <f t="shared" si="13"/>
        <v>#DIV/0!</v>
      </c>
    </row>
    <row r="154" spans="1:14" ht="18" customHeight="1" x14ac:dyDescent="0.25">
      <c r="A154" s="1292" t="s">
        <v>740</v>
      </c>
      <c r="B154" s="1281"/>
      <c r="C154" s="269">
        <f>C148-C149+C150</f>
        <v>0</v>
      </c>
      <c r="D154" s="269" t="e">
        <f t="shared" ref="D154:N154" si="15">D148-D149+D150</f>
        <v>#DIV/0!</v>
      </c>
      <c r="E154" s="269" t="e">
        <f t="shared" si="15"/>
        <v>#DIV/0!</v>
      </c>
      <c r="F154" s="269" t="e">
        <f t="shared" si="15"/>
        <v>#DIV/0!</v>
      </c>
      <c r="G154" s="269" t="e">
        <f t="shared" si="15"/>
        <v>#DIV/0!</v>
      </c>
      <c r="H154" s="269" t="e">
        <f t="shared" si="15"/>
        <v>#DIV/0!</v>
      </c>
      <c r="I154" s="269" t="e">
        <f t="shared" si="15"/>
        <v>#DIV/0!</v>
      </c>
      <c r="J154" s="269" t="e">
        <f t="shared" si="15"/>
        <v>#DIV/0!</v>
      </c>
      <c r="K154" s="269" t="e">
        <f t="shared" si="15"/>
        <v>#DIV/0!</v>
      </c>
      <c r="L154" s="269" t="e">
        <f t="shared" si="15"/>
        <v>#DIV/0!</v>
      </c>
      <c r="M154" s="269" t="e">
        <f t="shared" si="15"/>
        <v>#DIV/0!</v>
      </c>
      <c r="N154" s="269" t="e">
        <f t="shared" si="15"/>
        <v>#DIV/0!</v>
      </c>
    </row>
    <row r="155" spans="1:14" ht="18" customHeight="1" x14ac:dyDescent="0.25">
      <c r="A155" s="1136" t="s">
        <v>1040</v>
      </c>
      <c r="B155" s="1137"/>
      <c r="C155" s="483"/>
      <c r="D155" s="302"/>
      <c r="E155" s="272"/>
      <c r="F155" s="272"/>
      <c r="G155" s="272"/>
      <c r="H155" s="272"/>
      <c r="I155" s="272"/>
      <c r="J155" s="272"/>
      <c r="K155" s="272"/>
      <c r="L155" s="272"/>
      <c r="M155" s="272" t="s">
        <v>411</v>
      </c>
      <c r="N155" s="251"/>
    </row>
    <row r="156" spans="1:14" ht="18" customHeight="1" x14ac:dyDescent="0.25">
      <c r="A156" s="1142" t="s">
        <v>1041</v>
      </c>
      <c r="B156" s="1143"/>
      <c r="C156" s="484"/>
      <c r="D156" s="307"/>
      <c r="E156" s="274"/>
      <c r="F156" s="274"/>
      <c r="G156" s="274"/>
      <c r="H156" s="274"/>
      <c r="I156" s="274"/>
      <c r="J156" s="274"/>
      <c r="K156" s="274"/>
      <c r="L156" s="274"/>
      <c r="M156" s="274" t="s">
        <v>411</v>
      </c>
      <c r="N156" s="250"/>
    </row>
    <row r="157" spans="1:14" ht="18" customHeight="1" x14ac:dyDescent="0.25">
      <c r="A157" s="1292" t="s">
        <v>1016</v>
      </c>
      <c r="B157" s="1281"/>
      <c r="C157" s="484"/>
      <c r="D157" s="267" t="e">
        <f>D154+D155-D156</f>
        <v>#DIV/0!</v>
      </c>
      <c r="E157" s="267" t="e">
        <f t="shared" ref="E157:L157" si="16">E154+E155-E156</f>
        <v>#DIV/0!</v>
      </c>
      <c r="F157" s="267" t="e">
        <f t="shared" si="16"/>
        <v>#DIV/0!</v>
      </c>
      <c r="G157" s="267" t="e">
        <f t="shared" si="16"/>
        <v>#DIV/0!</v>
      </c>
      <c r="H157" s="267" t="e">
        <f t="shared" si="16"/>
        <v>#DIV/0!</v>
      </c>
      <c r="I157" s="267" t="e">
        <f t="shared" si="16"/>
        <v>#DIV/0!</v>
      </c>
      <c r="J157" s="267" t="e">
        <f t="shared" si="16"/>
        <v>#DIV/0!</v>
      </c>
      <c r="K157" s="267" t="e">
        <f t="shared" si="16"/>
        <v>#DIV/0!</v>
      </c>
      <c r="L157" s="267" t="e">
        <f t="shared" si="16"/>
        <v>#DIV/0!</v>
      </c>
      <c r="M157" s="267" t="e">
        <f>M154</f>
        <v>#DIV/0!</v>
      </c>
      <c r="N157" s="250"/>
    </row>
    <row r="158" spans="1:14" ht="18" customHeight="1" x14ac:dyDescent="0.25">
      <c r="A158" s="1138" t="s">
        <v>678</v>
      </c>
      <c r="B158" s="1139"/>
      <c r="C158" s="145"/>
      <c r="D158" s="337" t="e">
        <f>D157/D27</f>
        <v>#DIV/0!</v>
      </c>
      <c r="E158" s="337" t="e">
        <f t="shared" ref="E158:M158" si="17">E157/E27</f>
        <v>#DIV/0!</v>
      </c>
      <c r="F158" s="337" t="e">
        <f t="shared" si="17"/>
        <v>#DIV/0!</v>
      </c>
      <c r="G158" s="337" t="e">
        <f t="shared" si="17"/>
        <v>#DIV/0!</v>
      </c>
      <c r="H158" s="337" t="e">
        <f t="shared" si="17"/>
        <v>#DIV/0!</v>
      </c>
      <c r="I158" s="337" t="e">
        <f t="shared" si="17"/>
        <v>#DIV/0!</v>
      </c>
      <c r="J158" s="337" t="e">
        <f t="shared" si="17"/>
        <v>#DIV/0!</v>
      </c>
      <c r="K158" s="337" t="e">
        <f t="shared" si="17"/>
        <v>#DIV/0!</v>
      </c>
      <c r="L158" s="337" t="e">
        <f t="shared" si="17"/>
        <v>#DIV/0!</v>
      </c>
      <c r="M158" s="337" t="e">
        <f t="shared" si="17"/>
        <v>#DIV/0!</v>
      </c>
      <c r="N158" s="62"/>
    </row>
    <row r="159" spans="1:14" s="221" customFormat="1" ht="20.149999999999999" customHeight="1" x14ac:dyDescent="0.25">
      <c r="A159" s="338"/>
      <c r="B159" s="338"/>
      <c r="C159" s="128"/>
      <c r="D159" s="339"/>
      <c r="E159" s="339"/>
      <c r="F159" s="339"/>
      <c r="G159" s="339"/>
      <c r="H159" s="339"/>
      <c r="I159" s="339"/>
      <c r="J159" s="339"/>
      <c r="K159" s="339"/>
      <c r="L159" s="339"/>
      <c r="M159" s="339"/>
      <c r="N159" s="128"/>
    </row>
    <row r="160" spans="1:14" x14ac:dyDescent="0.25">
      <c r="A160" s="73"/>
      <c r="B160" s="73"/>
      <c r="C160" s="67"/>
      <c r="D160" s="67"/>
      <c r="E160" s="67"/>
      <c r="F160" s="67"/>
      <c r="G160" s="67"/>
      <c r="H160" s="67"/>
      <c r="I160" s="67"/>
      <c r="J160" s="67"/>
      <c r="K160" s="67"/>
      <c r="L160" s="67"/>
      <c r="M160" s="67"/>
      <c r="N160" s="67"/>
    </row>
    <row r="161" spans="1:14" x14ac:dyDescent="0.25">
      <c r="A161" s="1200" t="s">
        <v>1589</v>
      </c>
      <c r="B161" s="1200"/>
      <c r="C161" s="1200"/>
      <c r="D161" s="1200"/>
      <c r="E161" s="1200"/>
      <c r="F161" s="1200"/>
      <c r="G161" s="1200"/>
      <c r="H161" s="1200"/>
      <c r="I161" s="1200"/>
      <c r="J161" s="1200"/>
      <c r="K161" s="1200"/>
      <c r="L161" s="1200"/>
      <c r="M161" s="1200"/>
      <c r="N161" s="1200"/>
    </row>
    <row r="162" spans="1:14" ht="20.149999999999999" customHeight="1" x14ac:dyDescent="0.25">
      <c r="A162" s="1292" t="s">
        <v>908</v>
      </c>
      <c r="B162" s="1293"/>
      <c r="C162" s="74" t="s">
        <v>894</v>
      </c>
      <c r="D162" s="202">
        <f t="shared" ref="D162:K162" si="18">E162-1</f>
        <v>-9</v>
      </c>
      <c r="E162" s="202">
        <f t="shared" si="18"/>
        <v>-8</v>
      </c>
      <c r="F162" s="202">
        <f t="shared" si="18"/>
        <v>-7</v>
      </c>
      <c r="G162" s="202">
        <f t="shared" si="18"/>
        <v>-6</v>
      </c>
      <c r="H162" s="202">
        <f t="shared" si="18"/>
        <v>-5</v>
      </c>
      <c r="I162" s="202">
        <f t="shared" si="18"/>
        <v>-4</v>
      </c>
      <c r="J162" s="202">
        <f t="shared" si="18"/>
        <v>-3</v>
      </c>
      <c r="K162" s="202">
        <f t="shared" si="18"/>
        <v>-2</v>
      </c>
      <c r="L162" s="202">
        <f>M162-1</f>
        <v>-1</v>
      </c>
      <c r="M162" s="202">
        <f>B2</f>
        <v>0</v>
      </c>
      <c r="N162" s="202" t="s">
        <v>736</v>
      </c>
    </row>
    <row r="163" spans="1:14" ht="18" customHeight="1" x14ac:dyDescent="0.25">
      <c r="A163" s="1136" t="s">
        <v>737</v>
      </c>
      <c r="B163" s="1137"/>
      <c r="C163" s="310">
        <f t="shared" ref="C163:L163" si="19">C164+C165+C166</f>
        <v>0</v>
      </c>
      <c r="D163" s="310">
        <f t="shared" si="19"/>
        <v>0</v>
      </c>
      <c r="E163" s="310">
        <f t="shared" si="19"/>
        <v>0</v>
      </c>
      <c r="F163" s="310">
        <f t="shared" si="19"/>
        <v>0</v>
      </c>
      <c r="G163" s="310">
        <f t="shared" si="19"/>
        <v>0</v>
      </c>
      <c r="H163" s="310">
        <f t="shared" si="19"/>
        <v>0</v>
      </c>
      <c r="I163" s="310">
        <f t="shared" si="19"/>
        <v>0</v>
      </c>
      <c r="J163" s="310">
        <f t="shared" si="19"/>
        <v>0</v>
      </c>
      <c r="K163" s="310">
        <f t="shared" si="19"/>
        <v>0</v>
      </c>
      <c r="L163" s="310">
        <f t="shared" si="19"/>
        <v>0</v>
      </c>
      <c r="M163" s="238" t="s">
        <v>411</v>
      </c>
      <c r="N163" s="310">
        <f>SUM(C163:L163)</f>
        <v>0</v>
      </c>
    </row>
    <row r="164" spans="1:14" ht="18" customHeight="1" x14ac:dyDescent="0.25">
      <c r="A164" s="1233" t="s">
        <v>1321</v>
      </c>
      <c r="B164" s="1234"/>
      <c r="C164" s="302"/>
      <c r="D164" s="302"/>
      <c r="E164" s="302"/>
      <c r="F164" s="302"/>
      <c r="G164" s="302"/>
      <c r="H164" s="302"/>
      <c r="I164" s="302"/>
      <c r="J164" s="302"/>
      <c r="K164" s="302"/>
      <c r="L164" s="302"/>
      <c r="M164" s="272" t="s">
        <v>411</v>
      </c>
      <c r="N164" s="311">
        <f>SUM(C164:L164)</f>
        <v>0</v>
      </c>
    </row>
    <row r="165" spans="1:14" ht="18" customHeight="1" x14ac:dyDescent="0.25">
      <c r="A165" s="1233" t="s">
        <v>1326</v>
      </c>
      <c r="B165" s="1234"/>
      <c r="C165" s="302"/>
      <c r="D165" s="302"/>
      <c r="E165" s="302"/>
      <c r="F165" s="302"/>
      <c r="G165" s="302"/>
      <c r="H165" s="302"/>
      <c r="I165" s="302"/>
      <c r="J165" s="302"/>
      <c r="K165" s="302"/>
      <c r="L165" s="302"/>
      <c r="M165" s="272" t="s">
        <v>411</v>
      </c>
      <c r="N165" s="311">
        <f>SUM(C165:L165)</f>
        <v>0</v>
      </c>
    </row>
    <row r="166" spans="1:14" ht="18" customHeight="1" x14ac:dyDescent="0.25">
      <c r="A166" s="1233" t="s">
        <v>738</v>
      </c>
      <c r="B166" s="1234"/>
      <c r="C166" s="307"/>
      <c r="D166" s="307"/>
      <c r="E166" s="307"/>
      <c r="F166" s="307"/>
      <c r="G166" s="307"/>
      <c r="H166" s="307"/>
      <c r="I166" s="307"/>
      <c r="J166" s="307"/>
      <c r="K166" s="307"/>
      <c r="L166" s="307"/>
      <c r="M166" s="272" t="s">
        <v>411</v>
      </c>
      <c r="N166" s="312">
        <f>SUM(C166:L166)</f>
        <v>0</v>
      </c>
    </row>
    <row r="167" spans="1:14" ht="18" customHeight="1" x14ac:dyDescent="0.25">
      <c r="A167" s="1136" t="s">
        <v>703</v>
      </c>
      <c r="B167" s="1137"/>
      <c r="C167" s="431"/>
      <c r="D167" s="431"/>
      <c r="E167" s="431"/>
      <c r="F167" s="431"/>
      <c r="G167" s="431"/>
      <c r="H167" s="301"/>
      <c r="I167" s="241"/>
      <c r="J167" s="431"/>
      <c r="K167" s="431"/>
      <c r="L167" s="301"/>
      <c r="M167" s="238"/>
      <c r="N167" s="311">
        <f t="shared" ref="N167:N172" si="20">SUM(C167:M167)</f>
        <v>0</v>
      </c>
    </row>
    <row r="168" spans="1:14" ht="18" customHeight="1" x14ac:dyDescent="0.25">
      <c r="A168" s="1134" t="s">
        <v>1328</v>
      </c>
      <c r="B168" s="1135"/>
      <c r="C168" s="295"/>
      <c r="D168" s="273"/>
      <c r="E168" s="273"/>
      <c r="F168" s="302"/>
      <c r="G168" s="272"/>
      <c r="H168" s="272"/>
      <c r="I168" s="295"/>
      <c r="J168" s="302"/>
      <c r="K168" s="272"/>
      <c r="L168" s="272"/>
      <c r="M168" s="272"/>
      <c r="N168" s="311">
        <f t="shared" si="20"/>
        <v>0</v>
      </c>
    </row>
    <row r="169" spans="1:14" ht="18" customHeight="1" x14ac:dyDescent="0.25">
      <c r="A169" s="1134" t="s">
        <v>739</v>
      </c>
      <c r="B169" s="1135"/>
      <c r="C169" s="311">
        <f t="shared" ref="C169:M169" si="21">C170+C171+C172</f>
        <v>0</v>
      </c>
      <c r="D169" s="311" t="e">
        <f t="shared" si="21"/>
        <v>#DIV/0!</v>
      </c>
      <c r="E169" s="311" t="e">
        <f t="shared" si="21"/>
        <v>#DIV/0!</v>
      </c>
      <c r="F169" s="311" t="e">
        <f t="shared" si="21"/>
        <v>#DIV/0!</v>
      </c>
      <c r="G169" s="311" t="e">
        <f t="shared" si="21"/>
        <v>#DIV/0!</v>
      </c>
      <c r="H169" s="311" t="e">
        <f t="shared" si="21"/>
        <v>#DIV/0!</v>
      </c>
      <c r="I169" s="311" t="e">
        <f t="shared" si="21"/>
        <v>#DIV/0!</v>
      </c>
      <c r="J169" s="311" t="e">
        <f t="shared" si="21"/>
        <v>#DIV/0!</v>
      </c>
      <c r="K169" s="311" t="e">
        <f t="shared" si="21"/>
        <v>#DIV/0!</v>
      </c>
      <c r="L169" s="311" t="e">
        <f t="shared" si="21"/>
        <v>#DIV/0!</v>
      </c>
      <c r="M169" s="311" t="e">
        <f t="shared" si="21"/>
        <v>#DIV/0!</v>
      </c>
      <c r="N169" s="311" t="e">
        <f t="shared" si="20"/>
        <v>#DIV/0!</v>
      </c>
    </row>
    <row r="170" spans="1:14" ht="18" customHeight="1" x14ac:dyDescent="0.25">
      <c r="A170" s="1233" t="s">
        <v>1321</v>
      </c>
      <c r="B170" s="1234"/>
      <c r="C170" s="302"/>
      <c r="D170" s="302"/>
      <c r="E170" s="302"/>
      <c r="F170" s="302"/>
      <c r="G170" s="302"/>
      <c r="H170" s="302"/>
      <c r="I170" s="302"/>
      <c r="J170" s="302"/>
      <c r="K170" s="302"/>
      <c r="L170" s="302"/>
      <c r="M170" s="302"/>
      <c r="N170" s="311">
        <f t="shared" si="20"/>
        <v>0</v>
      </c>
    </row>
    <row r="171" spans="1:14" ht="18" customHeight="1" x14ac:dyDescent="0.25">
      <c r="A171" s="1233" t="s">
        <v>1326</v>
      </c>
      <c r="B171" s="1234"/>
      <c r="C171" s="302"/>
      <c r="D171" s="302"/>
      <c r="E171" s="302"/>
      <c r="F171" s="302"/>
      <c r="G171" s="302"/>
      <c r="H171" s="302"/>
      <c r="I171" s="302"/>
      <c r="J171" s="302"/>
      <c r="K171" s="302"/>
      <c r="L171" s="302"/>
      <c r="M171" s="302"/>
      <c r="N171" s="311">
        <f t="shared" si="20"/>
        <v>0</v>
      </c>
    </row>
    <row r="172" spans="1:14" ht="18" customHeight="1" x14ac:dyDescent="0.25">
      <c r="A172" s="1233" t="s">
        <v>738</v>
      </c>
      <c r="B172" s="1234"/>
      <c r="C172" s="307"/>
      <c r="D172" s="718" t="e">
        <f>H316</f>
        <v>#DIV/0!</v>
      </c>
      <c r="E172" s="718" t="e">
        <f>H315</f>
        <v>#DIV/0!</v>
      </c>
      <c r="F172" s="718" t="e">
        <f>H314</f>
        <v>#DIV/0!</v>
      </c>
      <c r="G172" s="718" t="e">
        <f>H313</f>
        <v>#DIV/0!</v>
      </c>
      <c r="H172" s="718" t="e">
        <f>H312</f>
        <v>#DIV/0!</v>
      </c>
      <c r="I172" s="718" t="e">
        <f>H311</f>
        <v>#DIV/0!</v>
      </c>
      <c r="J172" s="718" t="e">
        <f>H310</f>
        <v>#DIV/0!</v>
      </c>
      <c r="K172" s="718" t="e">
        <f>H309</f>
        <v>#DIV/0!</v>
      </c>
      <c r="L172" s="718" t="e">
        <f>H308</f>
        <v>#DIV/0!</v>
      </c>
      <c r="M172" s="718" t="e">
        <f>H307</f>
        <v>#DIV/0!</v>
      </c>
      <c r="N172" s="311" t="e">
        <f t="shared" si="20"/>
        <v>#DIV/0!</v>
      </c>
    </row>
    <row r="173" spans="1:14" ht="18" customHeight="1" x14ac:dyDescent="0.25">
      <c r="A173" s="1292" t="s">
        <v>740</v>
      </c>
      <c r="B173" s="1281"/>
      <c r="C173" s="269">
        <f>C167-C168+C169</f>
        <v>0</v>
      </c>
      <c r="D173" s="269" t="e">
        <f t="shared" ref="D173:N173" si="22">D167-D168+D169</f>
        <v>#DIV/0!</v>
      </c>
      <c r="E173" s="269" t="e">
        <f t="shared" si="22"/>
        <v>#DIV/0!</v>
      </c>
      <c r="F173" s="269" t="e">
        <f t="shared" si="22"/>
        <v>#DIV/0!</v>
      </c>
      <c r="G173" s="269" t="e">
        <f t="shared" si="22"/>
        <v>#DIV/0!</v>
      </c>
      <c r="H173" s="269" t="e">
        <f t="shared" si="22"/>
        <v>#DIV/0!</v>
      </c>
      <c r="I173" s="269" t="e">
        <f t="shared" si="22"/>
        <v>#DIV/0!</v>
      </c>
      <c r="J173" s="269" t="e">
        <f t="shared" si="22"/>
        <v>#DIV/0!</v>
      </c>
      <c r="K173" s="269" t="e">
        <f t="shared" si="22"/>
        <v>#DIV/0!</v>
      </c>
      <c r="L173" s="269" t="e">
        <f t="shared" si="22"/>
        <v>#DIV/0!</v>
      </c>
      <c r="M173" s="269" t="e">
        <f t="shared" si="22"/>
        <v>#DIV/0!</v>
      </c>
      <c r="N173" s="269" t="e">
        <f t="shared" si="22"/>
        <v>#DIV/0!</v>
      </c>
    </row>
    <row r="174" spans="1:14" ht="18" customHeight="1" x14ac:dyDescent="0.25">
      <c r="A174" s="1136" t="s">
        <v>1040</v>
      </c>
      <c r="B174" s="1137"/>
      <c r="C174" s="483"/>
      <c r="D174" s="302"/>
      <c r="E174" s="272"/>
      <c r="F174" s="272"/>
      <c r="G174" s="272"/>
      <c r="H174" s="272"/>
      <c r="I174" s="272"/>
      <c r="J174" s="272"/>
      <c r="K174" s="272"/>
      <c r="L174" s="272"/>
      <c r="M174" s="272" t="s">
        <v>411</v>
      </c>
      <c r="N174" s="251"/>
    </row>
    <row r="175" spans="1:14" ht="18" customHeight="1" x14ac:dyDescent="0.25">
      <c r="A175" s="1142" t="s">
        <v>1041</v>
      </c>
      <c r="B175" s="1143"/>
      <c r="C175" s="484"/>
      <c r="D175" s="307"/>
      <c r="E175" s="274"/>
      <c r="F175" s="274"/>
      <c r="G175" s="274"/>
      <c r="H175" s="274"/>
      <c r="I175" s="274"/>
      <c r="J175" s="274"/>
      <c r="K175" s="274"/>
      <c r="L175" s="274"/>
      <c r="M175" s="274" t="s">
        <v>411</v>
      </c>
      <c r="N175" s="250"/>
    </row>
    <row r="176" spans="1:14" ht="18" customHeight="1" x14ac:dyDescent="0.25">
      <c r="A176" s="1292" t="s">
        <v>1016</v>
      </c>
      <c r="B176" s="1281"/>
      <c r="C176" s="484"/>
      <c r="D176" s="267" t="e">
        <f t="shared" ref="D176:L176" si="23">D173+D174-D175</f>
        <v>#DIV/0!</v>
      </c>
      <c r="E176" s="267" t="e">
        <f t="shared" si="23"/>
        <v>#DIV/0!</v>
      </c>
      <c r="F176" s="267" t="e">
        <f t="shared" si="23"/>
        <v>#DIV/0!</v>
      </c>
      <c r="G176" s="267" t="e">
        <f t="shared" si="23"/>
        <v>#DIV/0!</v>
      </c>
      <c r="H176" s="267" t="e">
        <f t="shared" si="23"/>
        <v>#DIV/0!</v>
      </c>
      <c r="I176" s="267" t="e">
        <f t="shared" si="23"/>
        <v>#DIV/0!</v>
      </c>
      <c r="J176" s="267" t="e">
        <f t="shared" si="23"/>
        <v>#DIV/0!</v>
      </c>
      <c r="K176" s="267" t="e">
        <f t="shared" si="23"/>
        <v>#DIV/0!</v>
      </c>
      <c r="L176" s="267" t="e">
        <f t="shared" si="23"/>
        <v>#DIV/0!</v>
      </c>
      <c r="M176" s="267" t="e">
        <f>M173</f>
        <v>#DIV/0!</v>
      </c>
      <c r="N176" s="250"/>
    </row>
    <row r="177" spans="1:14" ht="18" customHeight="1" x14ac:dyDescent="0.25">
      <c r="A177" s="1138" t="s">
        <v>678</v>
      </c>
      <c r="B177" s="1139"/>
      <c r="C177" s="145"/>
      <c r="D177" s="337" t="e">
        <f>D176/D51</f>
        <v>#DIV/0!</v>
      </c>
      <c r="E177" s="337" t="e">
        <f t="shared" ref="E177:M177" si="24">E176/E51</f>
        <v>#DIV/0!</v>
      </c>
      <c r="F177" s="337" t="e">
        <f t="shared" si="24"/>
        <v>#DIV/0!</v>
      </c>
      <c r="G177" s="337" t="e">
        <f t="shared" si="24"/>
        <v>#DIV/0!</v>
      </c>
      <c r="H177" s="337" t="e">
        <f t="shared" si="24"/>
        <v>#DIV/0!</v>
      </c>
      <c r="I177" s="337" t="e">
        <f t="shared" si="24"/>
        <v>#DIV/0!</v>
      </c>
      <c r="J177" s="337" t="e">
        <f t="shared" si="24"/>
        <v>#DIV/0!</v>
      </c>
      <c r="K177" s="337" t="e">
        <f t="shared" si="24"/>
        <v>#DIV/0!</v>
      </c>
      <c r="L177" s="337" t="e">
        <f t="shared" si="24"/>
        <v>#DIV/0!</v>
      </c>
      <c r="M177" s="337" t="e">
        <f t="shared" si="24"/>
        <v>#DIV/0!</v>
      </c>
      <c r="N177" s="62"/>
    </row>
    <row r="178" spans="1:14" x14ac:dyDescent="0.25">
      <c r="A178" s="73"/>
      <c r="B178" s="73"/>
      <c r="C178" s="67"/>
      <c r="D178" s="67"/>
      <c r="E178" s="67"/>
      <c r="F178" s="67"/>
      <c r="G178" s="67"/>
      <c r="H178" s="67"/>
      <c r="I178" s="67"/>
      <c r="J178" s="67"/>
      <c r="K178" s="67"/>
      <c r="L178" s="67"/>
      <c r="M178" s="67"/>
      <c r="N178" s="67"/>
    </row>
    <row r="179" spans="1:14" x14ac:dyDescent="0.25">
      <c r="A179" s="73"/>
      <c r="B179" s="73"/>
      <c r="C179" s="67"/>
      <c r="D179" s="67"/>
      <c r="E179" s="67"/>
      <c r="F179" s="67"/>
      <c r="G179" s="67"/>
      <c r="H179" s="67"/>
      <c r="I179" s="67"/>
      <c r="J179" s="67"/>
      <c r="K179" s="67"/>
      <c r="L179" s="67"/>
      <c r="M179" s="67"/>
      <c r="N179" s="67"/>
    </row>
    <row r="180" spans="1:14" x14ac:dyDescent="0.25">
      <c r="A180" s="1162" t="s">
        <v>1042</v>
      </c>
      <c r="B180" s="1162"/>
      <c r="C180" s="1162"/>
      <c r="D180" s="1162"/>
      <c r="E180" s="1162"/>
      <c r="F180" s="1162"/>
      <c r="G180" s="1162"/>
      <c r="H180" s="1162"/>
      <c r="I180" s="1162"/>
      <c r="J180" s="1162"/>
      <c r="K180" s="1162"/>
      <c r="L180" s="1162"/>
      <c r="M180" s="1162"/>
      <c r="N180" s="1162"/>
    </row>
    <row r="181" spans="1:14" x14ac:dyDescent="0.25">
      <c r="A181" s="1200" t="s">
        <v>324</v>
      </c>
      <c r="B181" s="1200"/>
      <c r="C181" s="1200"/>
      <c r="D181" s="1200"/>
      <c r="E181" s="1200"/>
      <c r="F181" s="1200"/>
      <c r="G181" s="1200"/>
      <c r="H181" s="1200"/>
      <c r="I181" s="1200"/>
      <c r="J181" s="1200"/>
      <c r="K181" s="1200"/>
      <c r="L181" s="1200"/>
      <c r="M181" s="1200"/>
      <c r="N181" s="1200"/>
    </row>
    <row r="182" spans="1:14" ht="24.05" customHeight="1" x14ac:dyDescent="0.25">
      <c r="A182" s="1292" t="s">
        <v>908</v>
      </c>
      <c r="B182" s="1281"/>
      <c r="C182" s="55" t="s">
        <v>894</v>
      </c>
      <c r="D182" s="202">
        <f t="shared" ref="D182:K182" si="25">E182-1</f>
        <v>-9</v>
      </c>
      <c r="E182" s="202">
        <f t="shared" si="25"/>
        <v>-8</v>
      </c>
      <c r="F182" s="202">
        <f t="shared" si="25"/>
        <v>-7</v>
      </c>
      <c r="G182" s="202">
        <f t="shared" si="25"/>
        <v>-6</v>
      </c>
      <c r="H182" s="202">
        <f t="shared" si="25"/>
        <v>-5</v>
      </c>
      <c r="I182" s="202">
        <f t="shared" si="25"/>
        <v>-4</v>
      </c>
      <c r="J182" s="202">
        <f t="shared" si="25"/>
        <v>-3</v>
      </c>
      <c r="K182" s="202">
        <f t="shared" si="25"/>
        <v>-2</v>
      </c>
      <c r="L182" s="202">
        <f>M182-1</f>
        <v>-1</v>
      </c>
      <c r="M182" s="202">
        <f>B2</f>
        <v>0</v>
      </c>
      <c r="N182" s="202" t="s">
        <v>736</v>
      </c>
    </row>
    <row r="183" spans="1:14" ht="20.149999999999999" customHeight="1" x14ac:dyDescent="0.25">
      <c r="A183" s="1136" t="s">
        <v>737</v>
      </c>
      <c r="B183" s="1137"/>
      <c r="C183" s="310">
        <f>C184+C185+C186</f>
        <v>0</v>
      </c>
      <c r="D183" s="310">
        <f t="shared" ref="D183:L183" si="26">D184+D185+D186</f>
        <v>0</v>
      </c>
      <c r="E183" s="310">
        <f t="shared" si="26"/>
        <v>0</v>
      </c>
      <c r="F183" s="310">
        <f t="shared" si="26"/>
        <v>0</v>
      </c>
      <c r="G183" s="310">
        <f t="shared" si="26"/>
        <v>0</v>
      </c>
      <c r="H183" s="310">
        <f t="shared" si="26"/>
        <v>0</v>
      </c>
      <c r="I183" s="310">
        <f t="shared" si="26"/>
        <v>0</v>
      </c>
      <c r="J183" s="310">
        <f t="shared" si="26"/>
        <v>0</v>
      </c>
      <c r="K183" s="310">
        <f t="shared" si="26"/>
        <v>0</v>
      </c>
      <c r="L183" s="310">
        <f t="shared" si="26"/>
        <v>0</v>
      </c>
      <c r="M183" s="238" t="s">
        <v>411</v>
      </c>
      <c r="N183" s="310">
        <f>SUM(C183:L183)</f>
        <v>0</v>
      </c>
    </row>
    <row r="184" spans="1:14" ht="20.149999999999999" customHeight="1" x14ac:dyDescent="0.25">
      <c r="A184" s="1233" t="s">
        <v>1321</v>
      </c>
      <c r="B184" s="1234"/>
      <c r="C184" s="743">
        <f>C145+C164</f>
        <v>0</v>
      </c>
      <c r="D184" s="743">
        <f t="shared" ref="D184:L184" si="27">D145+D164</f>
        <v>0</v>
      </c>
      <c r="E184" s="743">
        <f t="shared" si="27"/>
        <v>0</v>
      </c>
      <c r="F184" s="743">
        <f t="shared" si="27"/>
        <v>0</v>
      </c>
      <c r="G184" s="743">
        <f t="shared" si="27"/>
        <v>0</v>
      </c>
      <c r="H184" s="743">
        <f t="shared" si="27"/>
        <v>0</v>
      </c>
      <c r="I184" s="743">
        <f t="shared" si="27"/>
        <v>0</v>
      </c>
      <c r="J184" s="743">
        <f t="shared" si="27"/>
        <v>0</v>
      </c>
      <c r="K184" s="743">
        <f t="shared" si="27"/>
        <v>0</v>
      </c>
      <c r="L184" s="743">
        <f t="shared" si="27"/>
        <v>0</v>
      </c>
      <c r="M184" s="272" t="s">
        <v>411</v>
      </c>
      <c r="N184" s="311">
        <f>SUM(C184:L184)</f>
        <v>0</v>
      </c>
    </row>
    <row r="185" spans="1:14" ht="20.149999999999999" customHeight="1" x14ac:dyDescent="0.25">
      <c r="A185" s="1233" t="s">
        <v>1326</v>
      </c>
      <c r="B185" s="1234"/>
      <c r="C185" s="743">
        <f t="shared" ref="C185:M188" si="28">C146+C165</f>
        <v>0</v>
      </c>
      <c r="D185" s="743">
        <f t="shared" si="28"/>
        <v>0</v>
      </c>
      <c r="E185" s="743">
        <f t="shared" si="28"/>
        <v>0</v>
      </c>
      <c r="F185" s="743">
        <f t="shared" si="28"/>
        <v>0</v>
      </c>
      <c r="G185" s="743">
        <f t="shared" si="28"/>
        <v>0</v>
      </c>
      <c r="H185" s="743">
        <f t="shared" si="28"/>
        <v>0</v>
      </c>
      <c r="I185" s="743">
        <f t="shared" si="28"/>
        <v>0</v>
      </c>
      <c r="J185" s="743">
        <f t="shared" si="28"/>
        <v>0</v>
      </c>
      <c r="K185" s="743">
        <f t="shared" si="28"/>
        <v>0</v>
      </c>
      <c r="L185" s="743">
        <f t="shared" si="28"/>
        <v>0</v>
      </c>
      <c r="M185" s="272" t="s">
        <v>411</v>
      </c>
      <c r="N185" s="311">
        <f>SUM(C185:L185)</f>
        <v>0</v>
      </c>
    </row>
    <row r="186" spans="1:14" ht="20.149999999999999" customHeight="1" x14ac:dyDescent="0.25">
      <c r="A186" s="1233" t="s">
        <v>738</v>
      </c>
      <c r="B186" s="1234"/>
      <c r="C186" s="718">
        <f t="shared" si="28"/>
        <v>0</v>
      </c>
      <c r="D186" s="718">
        <f t="shared" si="28"/>
        <v>0</v>
      </c>
      <c r="E186" s="718">
        <f t="shared" si="28"/>
        <v>0</v>
      </c>
      <c r="F186" s="718">
        <f t="shared" si="28"/>
        <v>0</v>
      </c>
      <c r="G186" s="718">
        <f t="shared" si="28"/>
        <v>0</v>
      </c>
      <c r="H186" s="718">
        <f t="shared" si="28"/>
        <v>0</v>
      </c>
      <c r="I186" s="718">
        <f t="shared" si="28"/>
        <v>0</v>
      </c>
      <c r="J186" s="718">
        <f t="shared" si="28"/>
        <v>0</v>
      </c>
      <c r="K186" s="718">
        <f t="shared" si="28"/>
        <v>0</v>
      </c>
      <c r="L186" s="718">
        <f t="shared" si="28"/>
        <v>0</v>
      </c>
      <c r="M186" s="274" t="s">
        <v>411</v>
      </c>
      <c r="N186" s="312">
        <f>SUM(C186:L186)</f>
        <v>0</v>
      </c>
    </row>
    <row r="187" spans="1:14" ht="20.149999999999999" customHeight="1" x14ac:dyDescent="0.25">
      <c r="A187" s="1136" t="s">
        <v>1043</v>
      </c>
      <c r="B187" s="1137"/>
      <c r="C187" s="721">
        <f t="shared" si="28"/>
        <v>0</v>
      </c>
      <c r="D187" s="743">
        <f t="shared" si="28"/>
        <v>0</v>
      </c>
      <c r="E187" s="722">
        <f t="shared" si="28"/>
        <v>0</v>
      </c>
      <c r="F187" s="722">
        <f t="shared" si="28"/>
        <v>0</v>
      </c>
      <c r="G187" s="722">
        <f t="shared" si="28"/>
        <v>0</v>
      </c>
      <c r="H187" s="722">
        <f t="shared" si="28"/>
        <v>0</v>
      </c>
      <c r="I187" s="745">
        <f t="shared" si="28"/>
        <v>0</v>
      </c>
      <c r="J187" s="721">
        <f t="shared" si="28"/>
        <v>0</v>
      </c>
      <c r="K187" s="721">
        <f t="shared" si="28"/>
        <v>0</v>
      </c>
      <c r="L187" s="743">
        <f t="shared" si="28"/>
        <v>0</v>
      </c>
      <c r="M187" s="722">
        <f t="shared" si="28"/>
        <v>0</v>
      </c>
      <c r="N187" s="311">
        <f t="shared" ref="N187:N192" si="29">SUM(C187:M187)</f>
        <v>0</v>
      </c>
    </row>
    <row r="188" spans="1:14" ht="20.149999999999999" customHeight="1" x14ac:dyDescent="0.25">
      <c r="A188" s="1134" t="s">
        <v>1328</v>
      </c>
      <c r="B188" s="1135"/>
      <c r="C188" s="745">
        <f t="shared" si="28"/>
        <v>0</v>
      </c>
      <c r="D188" s="743">
        <f t="shared" si="28"/>
        <v>0</v>
      </c>
      <c r="E188" s="722">
        <f t="shared" si="28"/>
        <v>0</v>
      </c>
      <c r="F188" s="722">
        <f t="shared" si="28"/>
        <v>0</v>
      </c>
      <c r="G188" s="722">
        <f t="shared" si="28"/>
        <v>0</v>
      </c>
      <c r="H188" s="722">
        <f t="shared" si="28"/>
        <v>0</v>
      </c>
      <c r="I188" s="745">
        <f t="shared" si="28"/>
        <v>0</v>
      </c>
      <c r="J188" s="743">
        <f t="shared" si="28"/>
        <v>0</v>
      </c>
      <c r="K188" s="722">
        <f t="shared" si="28"/>
        <v>0</v>
      </c>
      <c r="L188" s="722">
        <f t="shared" si="28"/>
        <v>0</v>
      </c>
      <c r="M188" s="722">
        <f t="shared" si="28"/>
        <v>0</v>
      </c>
      <c r="N188" s="311">
        <f t="shared" si="29"/>
        <v>0</v>
      </c>
    </row>
    <row r="189" spans="1:14" ht="20.149999999999999" customHeight="1" x14ac:dyDescent="0.25">
      <c r="A189" s="1134" t="s">
        <v>1044</v>
      </c>
      <c r="B189" s="1135"/>
      <c r="C189" s="311">
        <f t="shared" ref="C189:M189" si="30">C190+C191+C192</f>
        <v>0</v>
      </c>
      <c r="D189" s="311" t="e">
        <f t="shared" si="30"/>
        <v>#DIV/0!</v>
      </c>
      <c r="E189" s="311" t="e">
        <f t="shared" si="30"/>
        <v>#DIV/0!</v>
      </c>
      <c r="F189" s="311" t="e">
        <f t="shared" si="30"/>
        <v>#DIV/0!</v>
      </c>
      <c r="G189" s="311" t="e">
        <f t="shared" si="30"/>
        <v>#DIV/0!</v>
      </c>
      <c r="H189" s="311" t="e">
        <f t="shared" si="30"/>
        <v>#DIV/0!</v>
      </c>
      <c r="I189" s="311" t="e">
        <f t="shared" si="30"/>
        <v>#DIV/0!</v>
      </c>
      <c r="J189" s="311" t="e">
        <f t="shared" si="30"/>
        <v>#DIV/0!</v>
      </c>
      <c r="K189" s="311" t="e">
        <f t="shared" si="30"/>
        <v>#DIV/0!</v>
      </c>
      <c r="L189" s="311" t="e">
        <f t="shared" si="30"/>
        <v>#DIV/0!</v>
      </c>
      <c r="M189" s="311" t="e">
        <f t="shared" si="30"/>
        <v>#DIV/0!</v>
      </c>
      <c r="N189" s="311" t="e">
        <f>SUM(C189:M189)</f>
        <v>#DIV/0!</v>
      </c>
    </row>
    <row r="190" spans="1:14" ht="20.149999999999999" customHeight="1" x14ac:dyDescent="0.25">
      <c r="A190" s="1233" t="s">
        <v>1321</v>
      </c>
      <c r="B190" s="1234"/>
      <c r="C190" s="743">
        <f t="shared" ref="C190:M192" si="31">C151+C170</f>
        <v>0</v>
      </c>
      <c r="D190" s="743">
        <f t="shared" si="31"/>
        <v>0</v>
      </c>
      <c r="E190" s="743">
        <f t="shared" si="31"/>
        <v>0</v>
      </c>
      <c r="F190" s="743">
        <f t="shared" si="31"/>
        <v>0</v>
      </c>
      <c r="G190" s="743">
        <f t="shared" si="31"/>
        <v>0</v>
      </c>
      <c r="H190" s="743">
        <f t="shared" si="31"/>
        <v>0</v>
      </c>
      <c r="I190" s="743">
        <f t="shared" si="31"/>
        <v>0</v>
      </c>
      <c r="J190" s="743">
        <f t="shared" si="31"/>
        <v>0</v>
      </c>
      <c r="K190" s="743">
        <f t="shared" si="31"/>
        <v>0</v>
      </c>
      <c r="L190" s="743">
        <f t="shared" si="31"/>
        <v>0</v>
      </c>
      <c r="M190" s="743">
        <f t="shared" si="31"/>
        <v>0</v>
      </c>
      <c r="N190" s="311">
        <f t="shared" si="29"/>
        <v>0</v>
      </c>
    </row>
    <row r="191" spans="1:14" ht="20.149999999999999" customHeight="1" x14ac:dyDescent="0.25">
      <c r="A191" s="1233" t="s">
        <v>1326</v>
      </c>
      <c r="B191" s="1234"/>
      <c r="C191" s="743">
        <f t="shared" si="31"/>
        <v>0</v>
      </c>
      <c r="D191" s="743">
        <f t="shared" si="31"/>
        <v>0</v>
      </c>
      <c r="E191" s="743">
        <f t="shared" si="31"/>
        <v>0</v>
      </c>
      <c r="F191" s="743">
        <f t="shared" si="31"/>
        <v>0</v>
      </c>
      <c r="G191" s="743">
        <f t="shared" si="31"/>
        <v>0</v>
      </c>
      <c r="H191" s="743">
        <f t="shared" si="31"/>
        <v>0</v>
      </c>
      <c r="I191" s="743">
        <f t="shared" si="31"/>
        <v>0</v>
      </c>
      <c r="J191" s="743">
        <f t="shared" si="31"/>
        <v>0</v>
      </c>
      <c r="K191" s="743">
        <f t="shared" si="31"/>
        <v>0</v>
      </c>
      <c r="L191" s="743">
        <f t="shared" si="31"/>
        <v>0</v>
      </c>
      <c r="M191" s="743">
        <f t="shared" si="31"/>
        <v>0</v>
      </c>
      <c r="N191" s="311">
        <f t="shared" si="29"/>
        <v>0</v>
      </c>
    </row>
    <row r="192" spans="1:14" ht="20.149999999999999" customHeight="1" x14ac:dyDescent="0.25">
      <c r="A192" s="1233" t="s">
        <v>738</v>
      </c>
      <c r="B192" s="1234"/>
      <c r="C192" s="718">
        <f t="shared" si="31"/>
        <v>0</v>
      </c>
      <c r="D192" s="718" t="e">
        <f t="shared" si="31"/>
        <v>#DIV/0!</v>
      </c>
      <c r="E192" s="718" t="e">
        <f t="shared" si="31"/>
        <v>#DIV/0!</v>
      </c>
      <c r="F192" s="718" t="e">
        <f t="shared" si="31"/>
        <v>#DIV/0!</v>
      </c>
      <c r="G192" s="718" t="e">
        <f t="shared" si="31"/>
        <v>#DIV/0!</v>
      </c>
      <c r="H192" s="718" t="e">
        <f t="shared" si="31"/>
        <v>#DIV/0!</v>
      </c>
      <c r="I192" s="718" t="e">
        <f t="shared" si="31"/>
        <v>#DIV/0!</v>
      </c>
      <c r="J192" s="718" t="e">
        <f t="shared" si="31"/>
        <v>#DIV/0!</v>
      </c>
      <c r="K192" s="718" t="e">
        <f t="shared" si="31"/>
        <v>#DIV/0!</v>
      </c>
      <c r="L192" s="718" t="e">
        <f t="shared" si="31"/>
        <v>#DIV/0!</v>
      </c>
      <c r="M192" s="718" t="e">
        <f t="shared" si="31"/>
        <v>#DIV/0!</v>
      </c>
      <c r="N192" s="311" t="e">
        <f t="shared" si="29"/>
        <v>#DIV/0!</v>
      </c>
    </row>
    <row r="193" spans="1:14" ht="20.149999999999999" customHeight="1" x14ac:dyDescent="0.25">
      <c r="A193" s="1292" t="s">
        <v>1045</v>
      </c>
      <c r="B193" s="1281"/>
      <c r="C193" s="269">
        <f>C187-C188+C189</f>
        <v>0</v>
      </c>
      <c r="D193" s="269" t="e">
        <f t="shared" ref="D193:N193" si="32">D187-D188+D189</f>
        <v>#DIV/0!</v>
      </c>
      <c r="E193" s="269" t="e">
        <f t="shared" si="32"/>
        <v>#DIV/0!</v>
      </c>
      <c r="F193" s="269" t="e">
        <f t="shared" si="32"/>
        <v>#DIV/0!</v>
      </c>
      <c r="G193" s="269" t="e">
        <f t="shared" si="32"/>
        <v>#DIV/0!</v>
      </c>
      <c r="H193" s="269" t="e">
        <f t="shared" si="32"/>
        <v>#DIV/0!</v>
      </c>
      <c r="I193" s="269" t="e">
        <f t="shared" si="32"/>
        <v>#DIV/0!</v>
      </c>
      <c r="J193" s="269" t="e">
        <f t="shared" si="32"/>
        <v>#DIV/0!</v>
      </c>
      <c r="K193" s="269" t="e">
        <f t="shared" si="32"/>
        <v>#DIV/0!</v>
      </c>
      <c r="L193" s="269" t="e">
        <f t="shared" si="32"/>
        <v>#DIV/0!</v>
      </c>
      <c r="M193" s="269" t="e">
        <f t="shared" si="32"/>
        <v>#DIV/0!</v>
      </c>
      <c r="N193" s="269" t="e">
        <f t="shared" si="32"/>
        <v>#DIV/0!</v>
      </c>
    </row>
    <row r="194" spans="1:14" ht="20.149999999999999" customHeight="1" x14ac:dyDescent="0.25">
      <c r="A194" s="1136" t="s">
        <v>279</v>
      </c>
      <c r="B194" s="1137"/>
      <c r="C194" s="429"/>
      <c r="D194" s="722">
        <f t="shared" ref="D194:L195" si="33">D155+D174</f>
        <v>0</v>
      </c>
      <c r="E194" s="722">
        <f t="shared" si="33"/>
        <v>0</v>
      </c>
      <c r="F194" s="722">
        <f t="shared" si="33"/>
        <v>0</v>
      </c>
      <c r="G194" s="722">
        <f t="shared" si="33"/>
        <v>0</v>
      </c>
      <c r="H194" s="722">
        <f t="shared" si="33"/>
        <v>0</v>
      </c>
      <c r="I194" s="720">
        <f t="shared" si="33"/>
        <v>0</v>
      </c>
      <c r="J194" s="722">
        <f t="shared" si="33"/>
        <v>0</v>
      </c>
      <c r="K194" s="722">
        <f t="shared" si="33"/>
        <v>0</v>
      </c>
      <c r="L194" s="722">
        <f t="shared" si="33"/>
        <v>0</v>
      </c>
      <c r="M194" s="272" t="s">
        <v>411</v>
      </c>
      <c r="N194" s="470">
        <f>L194</f>
        <v>0</v>
      </c>
    </row>
    <row r="195" spans="1:14" ht="20.149999999999999" customHeight="1" x14ac:dyDescent="0.25">
      <c r="A195" s="1142" t="s">
        <v>1041</v>
      </c>
      <c r="B195" s="1143"/>
      <c r="C195" s="484"/>
      <c r="D195" s="718">
        <f t="shared" si="33"/>
        <v>0</v>
      </c>
      <c r="E195" s="744">
        <f t="shared" si="33"/>
        <v>0</v>
      </c>
      <c r="F195" s="744">
        <f t="shared" si="33"/>
        <v>0</v>
      </c>
      <c r="G195" s="744">
        <f t="shared" si="33"/>
        <v>0</v>
      </c>
      <c r="H195" s="744">
        <f t="shared" si="33"/>
        <v>0</v>
      </c>
      <c r="I195" s="746">
        <f t="shared" si="33"/>
        <v>0</v>
      </c>
      <c r="J195" s="718">
        <f t="shared" si="33"/>
        <v>0</v>
      </c>
      <c r="K195" s="744">
        <f t="shared" si="33"/>
        <v>0</v>
      </c>
      <c r="L195" s="744">
        <f t="shared" si="33"/>
        <v>0</v>
      </c>
      <c r="M195" s="274" t="s">
        <v>411</v>
      </c>
      <c r="N195" s="470">
        <f>L195</f>
        <v>0</v>
      </c>
    </row>
    <row r="196" spans="1:14" ht="20.149999999999999" customHeight="1" x14ac:dyDescent="0.25">
      <c r="A196" s="1292" t="s">
        <v>1016</v>
      </c>
      <c r="B196" s="1281"/>
      <c r="C196" s="250"/>
      <c r="D196" s="267" t="e">
        <f>D193+D194-D195</f>
        <v>#DIV/0!</v>
      </c>
      <c r="E196" s="267" t="e">
        <f t="shared" ref="E196:L196" si="34">E193+E194-E195</f>
        <v>#DIV/0!</v>
      </c>
      <c r="F196" s="267" t="e">
        <f t="shared" si="34"/>
        <v>#DIV/0!</v>
      </c>
      <c r="G196" s="267" t="e">
        <f t="shared" si="34"/>
        <v>#DIV/0!</v>
      </c>
      <c r="H196" s="267" t="e">
        <f t="shared" si="34"/>
        <v>#DIV/0!</v>
      </c>
      <c r="I196" s="267" t="e">
        <f t="shared" si="34"/>
        <v>#DIV/0!</v>
      </c>
      <c r="J196" s="267" t="e">
        <f t="shared" si="34"/>
        <v>#DIV/0!</v>
      </c>
      <c r="K196" s="267" t="e">
        <f t="shared" si="34"/>
        <v>#DIV/0!</v>
      </c>
      <c r="L196" s="267" t="e">
        <f t="shared" si="34"/>
        <v>#DIV/0!</v>
      </c>
      <c r="M196" s="267" t="e">
        <f>M193</f>
        <v>#DIV/0!</v>
      </c>
      <c r="N196" s="335" t="e">
        <f>L196+M196</f>
        <v>#DIV/0!</v>
      </c>
    </row>
    <row r="197" spans="1:14" ht="20.149999999999999" customHeight="1" x14ac:dyDescent="0.25">
      <c r="A197" s="1136" t="s">
        <v>280</v>
      </c>
      <c r="B197" s="1137"/>
      <c r="C197" s="64"/>
      <c r="D197" s="340" t="e">
        <f>D196/D71</f>
        <v>#DIV/0!</v>
      </c>
      <c r="E197" s="340" t="e">
        <f t="shared" ref="E197:M197" si="35">E196/E71</f>
        <v>#DIV/0!</v>
      </c>
      <c r="F197" s="340" t="e">
        <f t="shared" si="35"/>
        <v>#DIV/0!</v>
      </c>
      <c r="G197" s="340" t="e">
        <f t="shared" si="35"/>
        <v>#DIV/0!</v>
      </c>
      <c r="H197" s="340" t="e">
        <f t="shared" si="35"/>
        <v>#DIV/0!</v>
      </c>
      <c r="I197" s="340" t="e">
        <f t="shared" si="35"/>
        <v>#DIV/0!</v>
      </c>
      <c r="J197" s="340" t="e">
        <f t="shared" si="35"/>
        <v>#DIV/0!</v>
      </c>
      <c r="K197" s="340" t="e">
        <f t="shared" si="35"/>
        <v>#DIV/0!</v>
      </c>
      <c r="L197" s="340" t="e">
        <f t="shared" si="35"/>
        <v>#DIV/0!</v>
      </c>
      <c r="M197" s="340" t="e">
        <f t="shared" si="35"/>
        <v>#DIV/0!</v>
      </c>
      <c r="N197" s="340" t="e">
        <f>N196/(L71+M71)</f>
        <v>#DIV/0!</v>
      </c>
    </row>
    <row r="198" spans="1:14" ht="20.149999999999999" customHeight="1" x14ac:dyDescent="0.25">
      <c r="A198" s="1142" t="s">
        <v>1017</v>
      </c>
      <c r="B198" s="1143"/>
      <c r="C198" s="62"/>
      <c r="D198" s="61"/>
      <c r="E198" s="58"/>
      <c r="F198" s="58"/>
      <c r="G198" s="58"/>
      <c r="H198" s="58"/>
      <c r="I198" s="253" t="e">
        <f>I196/D15</f>
        <v>#DIV/0!</v>
      </c>
      <c r="J198" s="253" t="e">
        <f>J196/E15</f>
        <v>#DIV/0!</v>
      </c>
      <c r="K198" s="253" t="e">
        <f>K196/F15</f>
        <v>#DIV/0!</v>
      </c>
      <c r="L198" s="253" t="e">
        <f>L196/G15</f>
        <v>#DIV/0!</v>
      </c>
      <c r="M198" s="253" t="e">
        <f>M196/H15</f>
        <v>#DIV/0!</v>
      </c>
      <c r="N198" s="253" t="e">
        <f>N196/(G15+H15)</f>
        <v>#DIV/0!</v>
      </c>
    </row>
    <row r="199" spans="1:14" x14ac:dyDescent="0.25">
      <c r="A199" s="101"/>
      <c r="B199" s="101"/>
      <c r="C199" s="67"/>
      <c r="D199" s="67"/>
      <c r="E199" s="67"/>
      <c r="F199" s="67"/>
      <c r="G199" s="67"/>
      <c r="H199" s="67"/>
      <c r="I199" s="67"/>
      <c r="J199" s="67"/>
      <c r="K199" s="67"/>
      <c r="L199" s="67"/>
      <c r="M199" s="67"/>
      <c r="N199" s="67"/>
    </row>
    <row r="200" spans="1:14" x14ac:dyDescent="0.25">
      <c r="A200" s="99" t="s">
        <v>281</v>
      </c>
      <c r="B200" s="99"/>
      <c r="C200" s="67"/>
      <c r="D200" s="67"/>
      <c r="E200" s="67"/>
      <c r="F200" s="67"/>
      <c r="G200" s="67"/>
      <c r="H200" s="67"/>
      <c r="I200" s="67"/>
      <c r="J200" s="67"/>
      <c r="K200" s="67"/>
      <c r="L200" s="67"/>
      <c r="M200" s="67"/>
      <c r="N200" s="67"/>
    </row>
    <row r="201" spans="1:14" x14ac:dyDescent="0.25">
      <c r="A201" s="99" t="s">
        <v>282</v>
      </c>
      <c r="B201" s="99"/>
      <c r="C201" s="67"/>
      <c r="D201" s="67"/>
      <c r="E201" s="67"/>
      <c r="F201" s="67"/>
      <c r="G201" s="67"/>
      <c r="H201" s="67"/>
      <c r="I201" s="67"/>
      <c r="J201" s="67"/>
      <c r="K201" s="67"/>
      <c r="L201" s="67"/>
      <c r="M201" s="67"/>
      <c r="N201" s="67"/>
    </row>
    <row r="202" spans="1:14" x14ac:dyDescent="0.25">
      <c r="A202" s="99" t="s">
        <v>283</v>
      </c>
      <c r="B202" s="99"/>
      <c r="C202" s="67"/>
      <c r="D202" s="67"/>
      <c r="E202" s="67"/>
      <c r="F202" s="67"/>
      <c r="G202" s="67"/>
      <c r="H202" s="67"/>
      <c r="I202" s="67"/>
      <c r="J202" s="67"/>
      <c r="K202" s="67"/>
      <c r="L202" s="67"/>
      <c r="M202" s="67"/>
      <c r="N202" s="67"/>
    </row>
    <row r="203" spans="1:14" x14ac:dyDescent="0.25">
      <c r="A203" s="99" t="s">
        <v>284</v>
      </c>
      <c r="B203" s="99"/>
      <c r="C203" s="67"/>
      <c r="D203" s="67"/>
      <c r="E203" s="67"/>
      <c r="F203" s="67"/>
      <c r="G203" s="67"/>
      <c r="H203" s="67"/>
      <c r="I203" s="67"/>
      <c r="J203" s="67"/>
      <c r="K203" s="67"/>
      <c r="L203" s="67"/>
      <c r="M203" s="67"/>
      <c r="N203" s="67"/>
    </row>
    <row r="204" spans="1:14" x14ac:dyDescent="0.25">
      <c r="A204" s="124" t="s">
        <v>285</v>
      </c>
      <c r="B204" s="124"/>
      <c r="C204" s="67"/>
      <c r="D204" s="67"/>
      <c r="E204" s="67"/>
      <c r="F204" s="67"/>
      <c r="G204" s="67"/>
      <c r="H204" s="67"/>
      <c r="I204" s="67"/>
      <c r="J204" s="67"/>
      <c r="K204" s="67"/>
      <c r="L204" s="67"/>
      <c r="M204" s="67"/>
      <c r="N204" s="67"/>
    </row>
    <row r="205" spans="1:14" x14ac:dyDescent="0.25">
      <c r="A205" s="99" t="s">
        <v>460</v>
      </c>
      <c r="B205" s="99"/>
      <c r="C205" s="67"/>
      <c r="D205" s="67"/>
      <c r="E205" s="67"/>
      <c r="F205" s="67"/>
      <c r="G205" s="67"/>
      <c r="H205" s="67"/>
      <c r="I205" s="67"/>
      <c r="J205" s="67"/>
      <c r="K205" s="67"/>
      <c r="L205" s="67"/>
      <c r="M205" s="67"/>
      <c r="N205" s="67"/>
    </row>
    <row r="220" spans="1:12" ht="37.5" customHeight="1" x14ac:dyDescent="0.25">
      <c r="A220" s="1290" t="s">
        <v>326</v>
      </c>
      <c r="B220" s="1291"/>
      <c r="C220" s="1291"/>
      <c r="D220" s="1291"/>
      <c r="E220" s="1291"/>
      <c r="F220" s="1291"/>
      <c r="G220" s="1291"/>
      <c r="H220" s="1291"/>
      <c r="I220" s="1291"/>
      <c r="J220" s="1291"/>
      <c r="K220" s="1291"/>
      <c r="L220" s="1291"/>
    </row>
    <row r="221" spans="1:12" x14ac:dyDescent="0.25">
      <c r="A221" s="112"/>
      <c r="B221" s="83"/>
      <c r="C221" s="83"/>
      <c r="D221" s="83"/>
      <c r="E221" s="83"/>
      <c r="F221" s="83"/>
      <c r="G221" s="83"/>
      <c r="H221" s="83"/>
      <c r="I221" s="83"/>
      <c r="J221" s="67" t="s">
        <v>213</v>
      </c>
      <c r="K221" s="67"/>
      <c r="L221" s="67"/>
    </row>
    <row r="222" spans="1:12" x14ac:dyDescent="0.25">
      <c r="A222" s="24"/>
      <c r="B222" s="24"/>
      <c r="C222" s="17">
        <f t="shared" ref="C222:J222" si="36">D222-1</f>
        <v>-9</v>
      </c>
      <c r="D222" s="17">
        <f t="shared" si="36"/>
        <v>-8</v>
      </c>
      <c r="E222" s="17">
        <f t="shared" si="36"/>
        <v>-7</v>
      </c>
      <c r="F222" s="17">
        <f t="shared" si="36"/>
        <v>-6</v>
      </c>
      <c r="G222" s="17">
        <f t="shared" si="36"/>
        <v>-5</v>
      </c>
      <c r="H222" s="17">
        <f t="shared" si="36"/>
        <v>-4</v>
      </c>
      <c r="I222" s="17">
        <f t="shared" si="36"/>
        <v>-3</v>
      </c>
      <c r="J222" s="17">
        <f t="shared" si="36"/>
        <v>-2</v>
      </c>
      <c r="K222" s="17">
        <f>L222-1</f>
        <v>-1</v>
      </c>
      <c r="L222" s="17">
        <f>B2</f>
        <v>0</v>
      </c>
    </row>
    <row r="223" spans="1:12" x14ac:dyDescent="0.25">
      <c r="A223" s="1124">
        <f>A227-1</f>
        <v>-9</v>
      </c>
      <c r="B223" s="132" t="s">
        <v>1023</v>
      </c>
      <c r="C223" s="259" t="s">
        <v>642</v>
      </c>
      <c r="D223" s="262">
        <f>C224</f>
        <v>0</v>
      </c>
      <c r="E223" s="262">
        <f>D223+D224</f>
        <v>0</v>
      </c>
      <c r="F223" s="262">
        <f t="shared" ref="F223:L223" si="37">E223+E224</f>
        <v>0</v>
      </c>
      <c r="G223" s="262">
        <f t="shared" si="37"/>
        <v>0</v>
      </c>
      <c r="H223" s="262">
        <f t="shared" si="37"/>
        <v>0</v>
      </c>
      <c r="I223" s="262">
        <f t="shared" si="37"/>
        <v>0</v>
      </c>
      <c r="J223" s="262">
        <f t="shared" si="37"/>
        <v>0</v>
      </c>
      <c r="K223" s="262">
        <f t="shared" si="37"/>
        <v>0</v>
      </c>
      <c r="L223" s="262">
        <f t="shared" si="37"/>
        <v>0</v>
      </c>
    </row>
    <row r="224" spans="1:12" x14ac:dyDescent="0.25">
      <c r="A224" s="1124"/>
      <c r="B224" s="38" t="s">
        <v>1024</v>
      </c>
      <c r="C224" s="257"/>
      <c r="D224" s="257"/>
      <c r="E224" s="257"/>
      <c r="F224" s="257"/>
      <c r="G224" s="257"/>
      <c r="H224" s="257"/>
      <c r="I224" s="257"/>
      <c r="J224" s="257"/>
      <c r="K224" s="257"/>
      <c r="L224" s="702">
        <f>D148</f>
        <v>0</v>
      </c>
    </row>
    <row r="225" spans="1:12" x14ac:dyDescent="0.25">
      <c r="A225" s="1124"/>
      <c r="B225" s="38" t="s">
        <v>1025</v>
      </c>
      <c r="C225" s="257"/>
      <c r="D225" s="257"/>
      <c r="E225" s="257"/>
      <c r="F225" s="257"/>
      <c r="G225" s="257"/>
      <c r="H225" s="257"/>
      <c r="I225" s="257"/>
      <c r="J225" s="257"/>
      <c r="K225" s="257"/>
      <c r="L225" s="702">
        <f>B283</f>
        <v>0</v>
      </c>
    </row>
    <row r="226" spans="1:12" x14ac:dyDescent="0.25">
      <c r="A226" s="1124"/>
      <c r="B226" s="131" t="s">
        <v>407</v>
      </c>
      <c r="C226" s="265">
        <f>C224+C225</f>
        <v>0</v>
      </c>
      <c r="D226" s="265">
        <f>D223+D224+D225</f>
        <v>0</v>
      </c>
      <c r="E226" s="265">
        <f>E223+E224+E225</f>
        <v>0</v>
      </c>
      <c r="F226" s="265">
        <f t="shared" ref="F226:L226" si="38">F223+F224+F225</f>
        <v>0</v>
      </c>
      <c r="G226" s="265">
        <f t="shared" si="38"/>
        <v>0</v>
      </c>
      <c r="H226" s="265">
        <f t="shared" si="38"/>
        <v>0</v>
      </c>
      <c r="I226" s="265">
        <f t="shared" si="38"/>
        <v>0</v>
      </c>
      <c r="J226" s="265">
        <f t="shared" si="38"/>
        <v>0</v>
      </c>
      <c r="K226" s="265">
        <f t="shared" si="38"/>
        <v>0</v>
      </c>
      <c r="L226" s="265">
        <f t="shared" si="38"/>
        <v>0</v>
      </c>
    </row>
    <row r="227" spans="1:12" x14ac:dyDescent="0.25">
      <c r="A227" s="1124">
        <f>A231-1</f>
        <v>-8</v>
      </c>
      <c r="B227" s="132" t="s">
        <v>1023</v>
      </c>
      <c r="C227" s="257"/>
      <c r="D227" s="259" t="s">
        <v>642</v>
      </c>
      <c r="E227" s="262">
        <f>D228</f>
        <v>0</v>
      </c>
      <c r="F227" s="262">
        <f t="shared" ref="F227:L227" si="39">E227+E228</f>
        <v>0</v>
      </c>
      <c r="G227" s="262">
        <f t="shared" si="39"/>
        <v>0</v>
      </c>
      <c r="H227" s="262">
        <f t="shared" si="39"/>
        <v>0</v>
      </c>
      <c r="I227" s="262">
        <f t="shared" si="39"/>
        <v>0</v>
      </c>
      <c r="J227" s="262">
        <f t="shared" si="39"/>
        <v>0</v>
      </c>
      <c r="K227" s="262">
        <f t="shared" si="39"/>
        <v>0</v>
      </c>
      <c r="L227" s="262">
        <f t="shared" si="39"/>
        <v>0</v>
      </c>
    </row>
    <row r="228" spans="1:12" x14ac:dyDescent="0.25">
      <c r="A228" s="1124"/>
      <c r="B228" s="38" t="s">
        <v>1024</v>
      </c>
      <c r="C228" s="257"/>
      <c r="D228" s="257"/>
      <c r="E228" s="257"/>
      <c r="F228" s="257"/>
      <c r="G228" s="257"/>
      <c r="H228" s="257"/>
      <c r="I228" s="257"/>
      <c r="J228" s="257"/>
      <c r="K228" s="257"/>
      <c r="L228" s="702">
        <f>E148</f>
        <v>0</v>
      </c>
    </row>
    <row r="229" spans="1:12" x14ac:dyDescent="0.25">
      <c r="A229" s="1124"/>
      <c r="B229" s="38" t="s">
        <v>1025</v>
      </c>
      <c r="C229" s="257"/>
      <c r="D229" s="257"/>
      <c r="E229" s="257"/>
      <c r="F229" s="257"/>
      <c r="G229" s="257"/>
      <c r="H229" s="257"/>
      <c r="I229" s="257"/>
      <c r="J229" s="257"/>
      <c r="K229" s="257"/>
      <c r="L229" s="702">
        <f>B282</f>
        <v>0</v>
      </c>
    </row>
    <row r="230" spans="1:12" x14ac:dyDescent="0.25">
      <c r="A230" s="1124"/>
      <c r="B230" s="131" t="s">
        <v>407</v>
      </c>
      <c r="C230" s="257"/>
      <c r="D230" s="265">
        <f>D228+D229</f>
        <v>0</v>
      </c>
      <c r="E230" s="265">
        <f>E227+E228+E229</f>
        <v>0</v>
      </c>
      <c r="F230" s="265">
        <f t="shared" ref="F230:L230" si="40">F227+F228+F229</f>
        <v>0</v>
      </c>
      <c r="G230" s="265">
        <f t="shared" si="40"/>
        <v>0</v>
      </c>
      <c r="H230" s="265">
        <f t="shared" si="40"/>
        <v>0</v>
      </c>
      <c r="I230" s="265">
        <f t="shared" si="40"/>
        <v>0</v>
      </c>
      <c r="J230" s="265">
        <f t="shared" si="40"/>
        <v>0</v>
      </c>
      <c r="K230" s="265">
        <f t="shared" si="40"/>
        <v>0</v>
      </c>
      <c r="L230" s="265">
        <f t="shared" si="40"/>
        <v>0</v>
      </c>
    </row>
    <row r="231" spans="1:12" x14ac:dyDescent="0.25">
      <c r="A231" s="1124">
        <f>A235-1</f>
        <v>-7</v>
      </c>
      <c r="B231" s="132" t="s">
        <v>1023</v>
      </c>
      <c r="C231" s="290"/>
      <c r="D231" s="258"/>
      <c r="E231" s="259" t="s">
        <v>642</v>
      </c>
      <c r="F231" s="262">
        <f>E232</f>
        <v>0</v>
      </c>
      <c r="G231" s="262">
        <f t="shared" ref="G231:L231" si="41">F231+F232</f>
        <v>0</v>
      </c>
      <c r="H231" s="262">
        <f t="shared" si="41"/>
        <v>0</v>
      </c>
      <c r="I231" s="262">
        <f t="shared" si="41"/>
        <v>0</v>
      </c>
      <c r="J231" s="262">
        <f t="shared" si="41"/>
        <v>0</v>
      </c>
      <c r="K231" s="262">
        <f t="shared" si="41"/>
        <v>0</v>
      </c>
      <c r="L231" s="262">
        <f t="shared" si="41"/>
        <v>0</v>
      </c>
    </row>
    <row r="232" spans="1:12" x14ac:dyDescent="0.25">
      <c r="A232" s="1124"/>
      <c r="B232" s="38" t="s">
        <v>1024</v>
      </c>
      <c r="C232" s="290"/>
      <c r="D232" s="258"/>
      <c r="E232" s="257"/>
      <c r="F232" s="257"/>
      <c r="G232" s="257"/>
      <c r="H232" s="257"/>
      <c r="I232" s="257"/>
      <c r="J232" s="257"/>
      <c r="K232" s="257"/>
      <c r="L232" s="702">
        <f>F148</f>
        <v>0</v>
      </c>
    </row>
    <row r="233" spans="1:12" x14ac:dyDescent="0.25">
      <c r="A233" s="1124"/>
      <c r="B233" s="38" t="s">
        <v>1025</v>
      </c>
      <c r="C233" s="290"/>
      <c r="D233" s="258"/>
      <c r="E233" s="257"/>
      <c r="F233" s="257"/>
      <c r="G233" s="257"/>
      <c r="H233" s="257"/>
      <c r="I233" s="257"/>
      <c r="J233" s="257"/>
      <c r="K233" s="257"/>
      <c r="L233" s="702">
        <f>B281</f>
        <v>0</v>
      </c>
    </row>
    <row r="234" spans="1:12" x14ac:dyDescent="0.25">
      <c r="A234" s="1124"/>
      <c r="B234" s="131" t="s">
        <v>407</v>
      </c>
      <c r="C234" s="290"/>
      <c r="D234" s="258"/>
      <c r="E234" s="265">
        <f>E232+E233</f>
        <v>0</v>
      </c>
      <c r="F234" s="265">
        <f>F231+F232+F233</f>
        <v>0</v>
      </c>
      <c r="G234" s="265">
        <f t="shared" ref="G234:L234" si="42">G231+G232+G233</f>
        <v>0</v>
      </c>
      <c r="H234" s="265">
        <f t="shared" si="42"/>
        <v>0</v>
      </c>
      <c r="I234" s="265">
        <f t="shared" si="42"/>
        <v>0</v>
      </c>
      <c r="J234" s="265">
        <f t="shared" si="42"/>
        <v>0</v>
      </c>
      <c r="K234" s="265">
        <f t="shared" si="42"/>
        <v>0</v>
      </c>
      <c r="L234" s="265">
        <f t="shared" si="42"/>
        <v>0</v>
      </c>
    </row>
    <row r="235" spans="1:12" x14ac:dyDescent="0.25">
      <c r="A235" s="1124">
        <f>A239-1</f>
        <v>-6</v>
      </c>
      <c r="B235" s="132" t="s">
        <v>1023</v>
      </c>
      <c r="C235" s="290"/>
      <c r="D235" s="258"/>
      <c r="E235" s="258"/>
      <c r="F235" s="259" t="s">
        <v>642</v>
      </c>
      <c r="G235" s="262">
        <f>F236</f>
        <v>0</v>
      </c>
      <c r="H235" s="262">
        <f>G235+G236</f>
        <v>0</v>
      </c>
      <c r="I235" s="262">
        <f>H235+H236</f>
        <v>0</v>
      </c>
      <c r="J235" s="262">
        <f>I235+I236</f>
        <v>0</v>
      </c>
      <c r="K235" s="262">
        <f>J235+J236</f>
        <v>0</v>
      </c>
      <c r="L235" s="262">
        <f>K235+K236</f>
        <v>0</v>
      </c>
    </row>
    <row r="236" spans="1:12" x14ac:dyDescent="0.25">
      <c r="A236" s="1124"/>
      <c r="B236" s="38" t="s">
        <v>1024</v>
      </c>
      <c r="C236" s="290"/>
      <c r="D236" s="258"/>
      <c r="E236" s="258"/>
      <c r="F236" s="257"/>
      <c r="G236" s="257"/>
      <c r="H236" s="257"/>
      <c r="I236" s="257"/>
      <c r="J236" s="257"/>
      <c r="K236" s="257"/>
      <c r="L236" s="702">
        <f>G148</f>
        <v>0</v>
      </c>
    </row>
    <row r="237" spans="1:12" x14ac:dyDescent="0.25">
      <c r="A237" s="1124"/>
      <c r="B237" s="38" t="s">
        <v>1025</v>
      </c>
      <c r="C237" s="290"/>
      <c r="D237" s="258"/>
      <c r="E237" s="258"/>
      <c r="F237" s="257"/>
      <c r="G237" s="257"/>
      <c r="H237" s="257"/>
      <c r="I237" s="257"/>
      <c r="J237" s="257"/>
      <c r="K237" s="257"/>
      <c r="L237" s="702">
        <f>B280</f>
        <v>0</v>
      </c>
    </row>
    <row r="238" spans="1:12" x14ac:dyDescent="0.25">
      <c r="A238" s="1124"/>
      <c r="B238" s="131" t="s">
        <v>407</v>
      </c>
      <c r="C238" s="290"/>
      <c r="D238" s="258"/>
      <c r="E238" s="258"/>
      <c r="F238" s="265">
        <f>F236+F237</f>
        <v>0</v>
      </c>
      <c r="G238" s="265">
        <f t="shared" ref="G238:L238" si="43">G235+G236+G237</f>
        <v>0</v>
      </c>
      <c r="H238" s="265">
        <f t="shared" si="43"/>
        <v>0</v>
      </c>
      <c r="I238" s="265">
        <f t="shared" si="43"/>
        <v>0</v>
      </c>
      <c r="J238" s="265">
        <f t="shared" si="43"/>
        <v>0</v>
      </c>
      <c r="K238" s="265">
        <f t="shared" si="43"/>
        <v>0</v>
      </c>
      <c r="L238" s="265">
        <f t="shared" si="43"/>
        <v>0</v>
      </c>
    </row>
    <row r="239" spans="1:12" x14ac:dyDescent="0.25">
      <c r="A239" s="1124">
        <f>A243-1</f>
        <v>-5</v>
      </c>
      <c r="B239" s="132" t="s">
        <v>1023</v>
      </c>
      <c r="C239" s="290"/>
      <c r="D239" s="258"/>
      <c r="E239" s="258"/>
      <c r="F239" s="258"/>
      <c r="G239" s="259" t="s">
        <v>642</v>
      </c>
      <c r="H239" s="262">
        <f>G240</f>
        <v>0</v>
      </c>
      <c r="I239" s="262">
        <f>H239+H240</f>
        <v>0</v>
      </c>
      <c r="J239" s="262">
        <f>I239+I240</f>
        <v>0</v>
      </c>
      <c r="K239" s="262">
        <f>J239+J240</f>
        <v>0</v>
      </c>
      <c r="L239" s="262">
        <f>K239+K240</f>
        <v>0</v>
      </c>
    </row>
    <row r="240" spans="1:12" x14ac:dyDescent="0.25">
      <c r="A240" s="1124"/>
      <c r="B240" s="38" t="s">
        <v>1024</v>
      </c>
      <c r="C240" s="290"/>
      <c r="D240" s="258"/>
      <c r="E240" s="258"/>
      <c r="F240" s="258"/>
      <c r="G240" s="257"/>
      <c r="H240" s="257"/>
      <c r="I240" s="257"/>
      <c r="J240" s="257"/>
      <c r="K240" s="257"/>
      <c r="L240" s="702">
        <f>H148</f>
        <v>0</v>
      </c>
    </row>
    <row r="241" spans="1:12" x14ac:dyDescent="0.25">
      <c r="A241" s="1124"/>
      <c r="B241" s="38" t="s">
        <v>1025</v>
      </c>
      <c r="C241" s="290"/>
      <c r="D241" s="258"/>
      <c r="E241" s="258"/>
      <c r="F241" s="258"/>
      <c r="G241" s="257"/>
      <c r="H241" s="257"/>
      <c r="I241" s="257"/>
      <c r="J241" s="257"/>
      <c r="K241" s="257"/>
      <c r="L241" s="702">
        <f>B279</f>
        <v>0</v>
      </c>
    </row>
    <row r="242" spans="1:12" x14ac:dyDescent="0.25">
      <c r="A242" s="1124"/>
      <c r="B242" s="131" t="s">
        <v>407</v>
      </c>
      <c r="C242" s="290"/>
      <c r="D242" s="258"/>
      <c r="E242" s="258"/>
      <c r="F242" s="258"/>
      <c r="G242" s="265">
        <f>G240+G241</f>
        <v>0</v>
      </c>
      <c r="H242" s="265">
        <f>H239+H240+H241</f>
        <v>0</v>
      </c>
      <c r="I242" s="265">
        <f>I239+I240+I241</f>
        <v>0</v>
      </c>
      <c r="J242" s="265">
        <f>J239+J240+J241</f>
        <v>0</v>
      </c>
      <c r="K242" s="265">
        <f>K239+K240+K241</f>
        <v>0</v>
      </c>
      <c r="L242" s="265">
        <f>L239+L240+L241</f>
        <v>0</v>
      </c>
    </row>
    <row r="243" spans="1:12" x14ac:dyDescent="0.25">
      <c r="A243" s="1124">
        <f>A247-1</f>
        <v>-4</v>
      </c>
      <c r="B243" s="132" t="s">
        <v>1023</v>
      </c>
      <c r="C243" s="290"/>
      <c r="D243" s="258"/>
      <c r="E243" s="258"/>
      <c r="F243" s="258"/>
      <c r="G243" s="258"/>
      <c r="H243" s="259" t="s">
        <v>642</v>
      </c>
      <c r="I243" s="262">
        <f>H244</f>
        <v>0</v>
      </c>
      <c r="J243" s="262">
        <f>I243+I244</f>
        <v>0</v>
      </c>
      <c r="K243" s="262">
        <f>J243+J244</f>
        <v>0</v>
      </c>
      <c r="L243" s="262">
        <f>K243+K244</f>
        <v>0</v>
      </c>
    </row>
    <row r="244" spans="1:12" x14ac:dyDescent="0.25">
      <c r="A244" s="1124"/>
      <c r="B244" s="38" t="s">
        <v>1024</v>
      </c>
      <c r="C244" s="290"/>
      <c r="D244" s="258"/>
      <c r="E244" s="258"/>
      <c r="F244" s="258"/>
      <c r="G244" s="258"/>
      <c r="H244" s="257"/>
      <c r="I244" s="257"/>
      <c r="J244" s="257"/>
      <c r="K244" s="257"/>
      <c r="L244" s="702">
        <f>I148</f>
        <v>0</v>
      </c>
    </row>
    <row r="245" spans="1:12" x14ac:dyDescent="0.25">
      <c r="A245" s="1124"/>
      <c r="B245" s="38" t="s">
        <v>1025</v>
      </c>
      <c r="C245" s="290"/>
      <c r="D245" s="258"/>
      <c r="E245" s="258"/>
      <c r="F245" s="258"/>
      <c r="G245" s="258"/>
      <c r="H245" s="257"/>
      <c r="I245" s="257"/>
      <c r="J245" s="257"/>
      <c r="K245" s="257"/>
      <c r="L245" s="702">
        <f>B278</f>
        <v>0</v>
      </c>
    </row>
    <row r="246" spans="1:12" x14ac:dyDescent="0.25">
      <c r="A246" s="1124"/>
      <c r="B246" s="131" t="s">
        <v>407</v>
      </c>
      <c r="C246" s="290"/>
      <c r="D246" s="258"/>
      <c r="E246" s="258"/>
      <c r="F246" s="258"/>
      <c r="G246" s="258"/>
      <c r="H246" s="265">
        <f>H244+H245</f>
        <v>0</v>
      </c>
      <c r="I246" s="265">
        <f>I243+I244+I245</f>
        <v>0</v>
      </c>
      <c r="J246" s="265">
        <f>J243+J244+J245</f>
        <v>0</v>
      </c>
      <c r="K246" s="265">
        <f>K243+K244+K245</f>
        <v>0</v>
      </c>
      <c r="L246" s="265">
        <f>L243+L244+L245</f>
        <v>0</v>
      </c>
    </row>
    <row r="247" spans="1:12" x14ac:dyDescent="0.25">
      <c r="A247" s="1124">
        <f>A251-1</f>
        <v>-3</v>
      </c>
      <c r="B247" s="132" t="s">
        <v>1023</v>
      </c>
      <c r="C247" s="290"/>
      <c r="D247" s="258"/>
      <c r="E247" s="258"/>
      <c r="F247" s="258"/>
      <c r="G247" s="258"/>
      <c r="H247" s="258"/>
      <c r="I247" s="259" t="s">
        <v>642</v>
      </c>
      <c r="J247" s="262">
        <f>I248</f>
        <v>0</v>
      </c>
      <c r="K247" s="262">
        <f>J247+J248</f>
        <v>0</v>
      </c>
      <c r="L247" s="262">
        <f>K247+K248</f>
        <v>0</v>
      </c>
    </row>
    <row r="248" spans="1:12" x14ac:dyDescent="0.25">
      <c r="A248" s="1124"/>
      <c r="B248" s="38" t="s">
        <v>1024</v>
      </c>
      <c r="C248" s="290"/>
      <c r="D248" s="258"/>
      <c r="E248" s="258"/>
      <c r="F248" s="258"/>
      <c r="G248" s="258"/>
      <c r="H248" s="258"/>
      <c r="I248" s="257"/>
      <c r="J248" s="257"/>
      <c r="K248" s="257"/>
      <c r="L248" s="702">
        <f>J148</f>
        <v>0</v>
      </c>
    </row>
    <row r="249" spans="1:12" x14ac:dyDescent="0.25">
      <c r="A249" s="1124"/>
      <c r="B249" s="38" t="s">
        <v>1025</v>
      </c>
      <c r="C249" s="290"/>
      <c r="D249" s="258"/>
      <c r="E249" s="258"/>
      <c r="F249" s="258"/>
      <c r="G249" s="258"/>
      <c r="H249" s="258"/>
      <c r="I249" s="257"/>
      <c r="J249" s="257"/>
      <c r="K249" s="257"/>
      <c r="L249" s="702">
        <f>B277</f>
        <v>0</v>
      </c>
    </row>
    <row r="250" spans="1:12" x14ac:dyDescent="0.25">
      <c r="A250" s="1124"/>
      <c r="B250" s="131" t="s">
        <v>407</v>
      </c>
      <c r="C250" s="290"/>
      <c r="D250" s="258"/>
      <c r="E250" s="258"/>
      <c r="F250" s="258"/>
      <c r="G250" s="258"/>
      <c r="H250" s="258"/>
      <c r="I250" s="265">
        <f>I248+I249</f>
        <v>0</v>
      </c>
      <c r="J250" s="265">
        <f>J247+J248+J249</f>
        <v>0</v>
      </c>
      <c r="K250" s="265">
        <f>K247+K248+K249</f>
        <v>0</v>
      </c>
      <c r="L250" s="265">
        <f>L247+L248+L249</f>
        <v>0</v>
      </c>
    </row>
    <row r="251" spans="1:12" x14ac:dyDescent="0.25">
      <c r="A251" s="1124">
        <f>A255-1</f>
        <v>-2</v>
      </c>
      <c r="B251" s="132" t="s">
        <v>1023</v>
      </c>
      <c r="C251" s="290"/>
      <c r="D251" s="258"/>
      <c r="E251" s="258"/>
      <c r="F251" s="258"/>
      <c r="G251" s="258"/>
      <c r="H251" s="258"/>
      <c r="I251" s="258"/>
      <c r="J251" s="259" t="s">
        <v>642</v>
      </c>
      <c r="K251" s="262">
        <f>J252</f>
        <v>0</v>
      </c>
      <c r="L251" s="262">
        <f>K251+K252</f>
        <v>0</v>
      </c>
    </row>
    <row r="252" spans="1:12" x14ac:dyDescent="0.25">
      <c r="A252" s="1124"/>
      <c r="B252" s="38" t="s">
        <v>1024</v>
      </c>
      <c r="C252" s="290"/>
      <c r="D252" s="258"/>
      <c r="E252" s="258"/>
      <c r="F252" s="258"/>
      <c r="G252" s="258"/>
      <c r="H252" s="258"/>
      <c r="I252" s="258"/>
      <c r="J252" s="257"/>
      <c r="K252" s="257"/>
      <c r="L252" s="702">
        <f>K148</f>
        <v>0</v>
      </c>
    </row>
    <row r="253" spans="1:12" x14ac:dyDescent="0.25">
      <c r="A253" s="1124"/>
      <c r="B253" s="38" t="s">
        <v>1025</v>
      </c>
      <c r="C253" s="290"/>
      <c r="D253" s="258"/>
      <c r="E253" s="258"/>
      <c r="F253" s="258"/>
      <c r="G253" s="258"/>
      <c r="H253" s="258"/>
      <c r="I253" s="258"/>
      <c r="J253" s="257"/>
      <c r="K253" s="257"/>
      <c r="L253" s="702">
        <f>B276</f>
        <v>0</v>
      </c>
    </row>
    <row r="254" spans="1:12" x14ac:dyDescent="0.25">
      <c r="A254" s="1124"/>
      <c r="B254" s="131" t="s">
        <v>407</v>
      </c>
      <c r="C254" s="290"/>
      <c r="D254" s="258"/>
      <c r="E254" s="258"/>
      <c r="F254" s="258"/>
      <c r="G254" s="258"/>
      <c r="H254" s="258"/>
      <c r="I254" s="258"/>
      <c r="J254" s="265">
        <f>J252+J253</f>
        <v>0</v>
      </c>
      <c r="K254" s="265">
        <f>K251+K252+K253</f>
        <v>0</v>
      </c>
      <c r="L254" s="265">
        <f>L251+L252+L253</f>
        <v>0</v>
      </c>
    </row>
    <row r="255" spans="1:12" x14ac:dyDescent="0.25">
      <c r="A255" s="1124">
        <f>A259-1</f>
        <v>-1</v>
      </c>
      <c r="B255" s="132" t="s">
        <v>1023</v>
      </c>
      <c r="C255" s="290"/>
      <c r="D255" s="258"/>
      <c r="E255" s="258"/>
      <c r="F255" s="258"/>
      <c r="G255" s="258"/>
      <c r="H255" s="258"/>
      <c r="I255" s="258"/>
      <c r="J255" s="258"/>
      <c r="K255" s="259" t="s">
        <v>642</v>
      </c>
      <c r="L255" s="262">
        <f>K256</f>
        <v>0</v>
      </c>
    </row>
    <row r="256" spans="1:12" x14ac:dyDescent="0.25">
      <c r="A256" s="1124"/>
      <c r="B256" s="38" t="s">
        <v>1024</v>
      </c>
      <c r="C256" s="290"/>
      <c r="D256" s="258"/>
      <c r="E256" s="258"/>
      <c r="F256" s="258"/>
      <c r="G256" s="258"/>
      <c r="H256" s="258"/>
      <c r="I256" s="258"/>
      <c r="J256" s="258"/>
      <c r="K256" s="257"/>
      <c r="L256" s="702">
        <f>L148</f>
        <v>0</v>
      </c>
    </row>
    <row r="257" spans="1:15" x14ac:dyDescent="0.25">
      <c r="A257" s="1124"/>
      <c r="B257" s="38" t="s">
        <v>1025</v>
      </c>
      <c r="C257" s="290"/>
      <c r="D257" s="258"/>
      <c r="E257" s="258"/>
      <c r="F257" s="258"/>
      <c r="G257" s="258"/>
      <c r="H257" s="258"/>
      <c r="I257" s="258"/>
      <c r="J257" s="258"/>
      <c r="K257" s="257"/>
      <c r="L257" s="702">
        <f>B275</f>
        <v>0</v>
      </c>
    </row>
    <row r="258" spans="1:15" x14ac:dyDescent="0.25">
      <c r="A258" s="1124"/>
      <c r="B258" s="131" t="s">
        <v>407</v>
      </c>
      <c r="C258" s="290"/>
      <c r="D258" s="258"/>
      <c r="E258" s="258"/>
      <c r="F258" s="258"/>
      <c r="G258" s="258"/>
      <c r="H258" s="258"/>
      <c r="I258" s="258"/>
      <c r="J258" s="258"/>
      <c r="K258" s="265">
        <f>K256+K257</f>
        <v>0</v>
      </c>
      <c r="L258" s="265">
        <f>L255+L256+L257</f>
        <v>0</v>
      </c>
    </row>
    <row r="259" spans="1:15" x14ac:dyDescent="0.3">
      <c r="A259" s="1124">
        <f>B2</f>
        <v>0</v>
      </c>
      <c r="B259" s="132" t="s">
        <v>1023</v>
      </c>
      <c r="C259" s="324"/>
      <c r="D259" s="325"/>
      <c r="E259" s="325"/>
      <c r="F259" s="325"/>
      <c r="G259" s="325"/>
      <c r="H259" s="325"/>
      <c r="I259" s="325"/>
      <c r="J259" s="325"/>
      <c r="K259" s="258"/>
      <c r="L259" s="259" t="s">
        <v>642</v>
      </c>
    </row>
    <row r="260" spans="1:15" x14ac:dyDescent="0.3">
      <c r="A260" s="1124"/>
      <c r="B260" s="38" t="s">
        <v>1024</v>
      </c>
      <c r="C260" s="324"/>
      <c r="D260" s="325"/>
      <c r="E260" s="325"/>
      <c r="F260" s="325"/>
      <c r="G260" s="325"/>
      <c r="H260" s="325"/>
      <c r="I260" s="325"/>
      <c r="J260" s="325"/>
      <c r="K260" s="258"/>
      <c r="L260" s="702">
        <f>M148</f>
        <v>0</v>
      </c>
    </row>
    <row r="261" spans="1:15" x14ac:dyDescent="0.3">
      <c r="A261" s="1124"/>
      <c r="B261" s="38" t="s">
        <v>1025</v>
      </c>
      <c r="C261" s="324"/>
      <c r="D261" s="325"/>
      <c r="E261" s="325"/>
      <c r="F261" s="325"/>
      <c r="G261" s="325"/>
      <c r="H261" s="325"/>
      <c r="I261" s="325"/>
      <c r="J261" s="325"/>
      <c r="K261" s="258"/>
      <c r="L261" s="702">
        <f>B274</f>
        <v>0</v>
      </c>
    </row>
    <row r="262" spans="1:15" x14ac:dyDescent="0.3">
      <c r="A262" s="1124"/>
      <c r="B262" s="131" t="s">
        <v>407</v>
      </c>
      <c r="C262" s="324"/>
      <c r="D262" s="325"/>
      <c r="E262" s="325"/>
      <c r="F262" s="325"/>
      <c r="G262" s="325"/>
      <c r="H262" s="325"/>
      <c r="I262" s="325"/>
      <c r="J262" s="325"/>
      <c r="K262" s="258"/>
      <c r="L262" s="265">
        <f>L260+L261</f>
        <v>0</v>
      </c>
    </row>
    <row r="263" spans="1:15" x14ac:dyDescent="0.3">
      <c r="A263" s="84"/>
      <c r="B263" s="84"/>
      <c r="C263" s="40"/>
      <c r="D263" s="40"/>
      <c r="E263" s="40"/>
      <c r="F263" s="40"/>
      <c r="G263" s="40"/>
      <c r="H263" s="40"/>
      <c r="I263" s="40"/>
      <c r="J263" s="40"/>
      <c r="K263" s="84"/>
      <c r="L263" s="84"/>
    </row>
    <row r="264" spans="1:15" x14ac:dyDescent="0.3">
      <c r="A264" s="40"/>
      <c r="B264" s="1287" t="s">
        <v>1026</v>
      </c>
      <c r="C264" s="1287"/>
      <c r="D264" s="1287"/>
      <c r="E264" s="1287"/>
      <c r="F264" s="1287"/>
      <c r="G264" s="1287"/>
      <c r="H264" s="1287"/>
      <c r="I264" s="1287"/>
      <c r="J264" s="40"/>
      <c r="K264" s="40"/>
      <c r="L264" s="40"/>
    </row>
    <row r="265" spans="1:15" x14ac:dyDescent="0.3">
      <c r="A265" s="40"/>
      <c r="B265" s="1287" t="s">
        <v>1027</v>
      </c>
      <c r="C265" s="1287"/>
      <c r="D265" s="1287"/>
      <c r="E265" s="1287"/>
      <c r="F265" s="1287"/>
      <c r="G265" s="1287"/>
      <c r="H265" s="1287"/>
      <c r="I265" s="1287"/>
      <c r="J265" s="40"/>
      <c r="K265" s="40"/>
      <c r="L265" s="40"/>
    </row>
    <row r="266" spans="1:15" x14ac:dyDescent="0.3">
      <c r="A266" s="40"/>
      <c r="B266" s="1289" t="s">
        <v>0</v>
      </c>
      <c r="C266" s="1289"/>
      <c r="D266" s="1289"/>
      <c r="E266" s="1289"/>
      <c r="F266" s="1289"/>
      <c r="G266" s="1289"/>
      <c r="H266" s="1289"/>
      <c r="I266" s="1289"/>
      <c r="J266" s="1289"/>
      <c r="K266" s="1289"/>
      <c r="L266" s="1289"/>
    </row>
    <row r="267" spans="1:15" x14ac:dyDescent="0.3">
      <c r="A267" s="40"/>
      <c r="B267" s="1287" t="s">
        <v>1</v>
      </c>
      <c r="C267" s="1287"/>
      <c r="D267" s="1287"/>
      <c r="E267" s="1287"/>
      <c r="F267" s="1287"/>
      <c r="G267" s="1287"/>
      <c r="H267" s="1287"/>
      <c r="I267" s="1287"/>
      <c r="J267" s="40"/>
      <c r="K267" s="40"/>
      <c r="L267" s="40"/>
    </row>
    <row r="270" spans="1:15" x14ac:dyDescent="0.25">
      <c r="A270" s="1162" t="s">
        <v>325</v>
      </c>
      <c r="B270" s="1162"/>
      <c r="C270" s="1162"/>
      <c r="D270" s="1162"/>
      <c r="E270" s="1162"/>
      <c r="F270" s="1162"/>
      <c r="G270" s="1162"/>
      <c r="H270" s="1162"/>
      <c r="I270" s="1162"/>
      <c r="J270" s="1162"/>
      <c r="K270" s="1162"/>
      <c r="L270" s="67"/>
      <c r="M270" s="67"/>
      <c r="N270" s="67"/>
      <c r="O270" s="67"/>
    </row>
    <row r="271" spans="1:15" x14ac:dyDescent="0.25">
      <c r="A271" s="1162" t="s">
        <v>327</v>
      </c>
      <c r="B271" s="1162"/>
      <c r="C271" s="1162"/>
      <c r="D271" s="1162"/>
      <c r="E271" s="1162"/>
      <c r="F271" s="1162"/>
      <c r="G271" s="1162"/>
      <c r="H271" s="1162"/>
      <c r="I271" s="1162"/>
      <c r="J271" s="1162"/>
      <c r="K271" s="1162"/>
      <c r="L271" s="67"/>
      <c r="M271" s="67"/>
      <c r="N271" s="67"/>
      <c r="O271" s="67"/>
    </row>
    <row r="272" spans="1:15" x14ac:dyDescent="0.25">
      <c r="A272" s="67"/>
      <c r="B272" s="67"/>
      <c r="C272" s="67"/>
      <c r="D272" s="67"/>
      <c r="E272" s="67"/>
      <c r="F272" s="67"/>
      <c r="G272" s="67"/>
      <c r="H272" s="67"/>
      <c r="I272" s="67"/>
      <c r="J272" s="67" t="s">
        <v>213</v>
      </c>
      <c r="K272" s="67"/>
      <c r="L272" s="67"/>
      <c r="M272" s="67"/>
      <c r="N272" s="67"/>
      <c r="O272" s="67"/>
    </row>
    <row r="273" spans="1:15" ht="50.25" customHeight="1" x14ac:dyDescent="0.25">
      <c r="A273" s="74" t="s">
        <v>9</v>
      </c>
      <c r="B273" s="86" t="s">
        <v>316</v>
      </c>
      <c r="C273" s="1165" t="s">
        <v>317</v>
      </c>
      <c r="D273" s="1165"/>
      <c r="E273" s="1165" t="s">
        <v>318</v>
      </c>
      <c r="F273" s="1165"/>
      <c r="G273" s="1165" t="s">
        <v>287</v>
      </c>
      <c r="H273" s="1165"/>
      <c r="I273" s="1165" t="s">
        <v>286</v>
      </c>
      <c r="J273" s="1165"/>
      <c r="K273" s="1165" t="s">
        <v>328</v>
      </c>
      <c r="L273" s="1165"/>
    </row>
    <row r="274" spans="1:15" ht="20.149999999999999" customHeight="1" x14ac:dyDescent="0.25">
      <c r="A274" s="481">
        <f>B2</f>
        <v>0</v>
      </c>
      <c r="B274" s="448"/>
      <c r="C274" s="1221" t="e">
        <f>IF(((M151+M152)/(M148+M151+M152))&gt;0.3,M27*H294-M148,B274)</f>
        <v>#DIV/0!</v>
      </c>
      <c r="D274" s="1222"/>
      <c r="E274" s="1221" t="e">
        <f>M148*(1-C298)/C298</f>
        <v>#DIV/0!</v>
      </c>
      <c r="F274" s="1222"/>
      <c r="G274" s="1223"/>
      <c r="H274" s="1224"/>
      <c r="I274" s="1221" t="e">
        <f>(MAX(MAX(E285,C285)-B285,0))*MAX(MAX(E274,C274)-B274,0)/(MAX(MAX(E274,C274)-B274,0)+MAX(MAX(E275,C275)-B275,0)+MAX(MAX(E276,C276)-B276,0)+MAX(MAX(E277,C277)-B277,0)+MAX(MAX(E278,C278)-B278,0)+MAX(MAX(E279,C279)-B279,0)+MAX(MAX(E280,C280)-B280,0)+MAX(MAX(E281,C281)-B281,0)+MAX(MAX(E282,C282)-B282,0)+MAX(MAX(E283,C283)-B283,0))</f>
        <v>#DIV/0!</v>
      </c>
      <c r="J274" s="1222"/>
      <c r="K274" s="1288"/>
      <c r="L274" s="1227"/>
    </row>
    <row r="275" spans="1:15" ht="20.149999999999999" customHeight="1" x14ac:dyDescent="0.25">
      <c r="A275" s="481">
        <f>A274-1</f>
        <v>-1</v>
      </c>
      <c r="B275" s="328"/>
      <c r="C275" s="1204" t="e">
        <f>IF(((L151+L152)/(L148+L151+L152))&gt;0.3,L27*H294-L148,B275)</f>
        <v>#DIV/0!</v>
      </c>
      <c r="D275" s="1205"/>
      <c r="E275" s="1204" t="e">
        <f>L148*(1-D298)/D298</f>
        <v>#DIV/0!</v>
      </c>
      <c r="F275" s="1205"/>
      <c r="G275" s="1213"/>
      <c r="H275" s="1214"/>
      <c r="I275" s="1204" t="e">
        <f>(MAX(MAX(E285,C285)-B285,0))*MAX(MAX(E275,C275)-B275,0)/(MAX(MAX(E274,C274)-B274,0)+MAX(MAX(E275,C275)-B275,0)+MAX(MAX(E276,C276)-B276,0)+MAX(MAX(E277,C277)-B277,0)+MAX(MAX(E278,C278)-B278,0)+MAX(MAX(E279,C279)-B279,0)+MAX(MAX(E280,C280)-B280,0)+MAX(MAX(E281,C281)-B281,0)+MAX(MAX(E282,C282)-B282,0)+MAX(MAX(E283,C283)-B283,0))</f>
        <v>#DIV/0!</v>
      </c>
      <c r="J275" s="1205"/>
      <c r="K275" s="1286"/>
      <c r="L275" s="1207"/>
    </row>
    <row r="276" spans="1:15" ht="20.149999999999999" customHeight="1" x14ac:dyDescent="0.25">
      <c r="A276" s="481">
        <f t="shared" ref="A276:A283" si="44">A275-1</f>
        <v>-2</v>
      </c>
      <c r="B276" s="328"/>
      <c r="C276" s="1204" t="e">
        <f>IF(((K151+K152)/(K148+K151+K152))&gt;0.3,K27*H294-K148,B276)</f>
        <v>#DIV/0!</v>
      </c>
      <c r="D276" s="1205"/>
      <c r="E276" s="1204" t="e">
        <f>K148*(1-E298)/E298</f>
        <v>#DIV/0!</v>
      </c>
      <c r="F276" s="1205"/>
      <c r="G276" s="1213"/>
      <c r="H276" s="1214"/>
      <c r="I276" s="1204" t="e">
        <f>(MAX(MAX(E285,C285)-B285,0))*MAX(MAX(E276,C276)-B276,0)/(MAX(MAX(E274,C274)-B274,0)+MAX(MAX(E275,C275)-B275,0)+MAX(MAX(E276,C276)-B276,0)+MAX(MAX(E277,C277)-B277,0)+MAX(MAX(E278,C278)-B278,0)+MAX(MAX(E279,C279)-B279,0)+MAX(MAX(E280,C280)-B280,0)+MAX(MAX(E281,C281)-B281,0)+MAX(MAX(E282,C282)-B282,0)+MAX(MAX(E283,C283)-B283,0))</f>
        <v>#DIV/0!</v>
      </c>
      <c r="J276" s="1205"/>
      <c r="K276" s="1286"/>
      <c r="L276" s="1207"/>
    </row>
    <row r="277" spans="1:15" ht="20.149999999999999" customHeight="1" x14ac:dyDescent="0.25">
      <c r="A277" s="481">
        <f t="shared" si="44"/>
        <v>-3</v>
      </c>
      <c r="B277" s="328"/>
      <c r="C277" s="1204" t="e">
        <f>IF(((J151+J152)/(J148+J151+J152))&gt;0.3,J27*H294-J148,B277)</f>
        <v>#DIV/0!</v>
      </c>
      <c r="D277" s="1205"/>
      <c r="E277" s="1204" t="e">
        <f>J148*(1-F298)/F298</f>
        <v>#DIV/0!</v>
      </c>
      <c r="F277" s="1205"/>
      <c r="G277" s="1213"/>
      <c r="H277" s="1214"/>
      <c r="I277" s="1204" t="e">
        <f>(MAX(MAX(E285,C285)-B285,0))*MAX(MAX(E277,C277)-B277,0)/(MAX(MAX(E274,C274)-B274,0)+MAX(MAX(E275,C275)-B275,0)+MAX(MAX(E276,C276)-B276,0)+MAX(MAX(E277,C277)-B277,0)+MAX(MAX(E278,C278)-B278,0)+MAX(MAX(E279,C279)-B279,0)+MAX(MAX(E280,C280)-B280,0)+MAX(MAX(E281,C281)-B281,0)+MAX(MAX(E282,C282)-B282,0)+MAX(MAX(E283,C283)-B283,0))</f>
        <v>#DIV/0!</v>
      </c>
      <c r="J277" s="1205"/>
      <c r="K277" s="1286"/>
      <c r="L277" s="1207"/>
    </row>
    <row r="278" spans="1:15" ht="20.149999999999999" customHeight="1" x14ac:dyDescent="0.25">
      <c r="A278" s="481">
        <f t="shared" si="44"/>
        <v>-4</v>
      </c>
      <c r="B278" s="328"/>
      <c r="C278" s="1204" t="e">
        <f>IF(((I151+I152)/(I148+I151+I152))&gt;0.3,I27*H294-I148,B278)</f>
        <v>#DIV/0!</v>
      </c>
      <c r="D278" s="1205"/>
      <c r="E278" s="1204" t="e">
        <f>I148*(1-G298)/G298</f>
        <v>#DIV/0!</v>
      </c>
      <c r="F278" s="1205"/>
      <c r="G278" s="1213"/>
      <c r="H278" s="1214"/>
      <c r="I278" s="1204" t="e">
        <f>(MAX(MAX(E285,C285)-B285,0))*MAX(MAX(E278,C278)-B278,0)/(MAX(MAX(E274,C274)-B274,0)+MAX(MAX(E275,C275)-B275,0)+MAX(MAX(E276,C276)-B276,0)+MAX(MAX(E277,C277)-B277,0)+MAX(MAX(E278,C278)-B278,0)+MAX(MAX(E279,C279)-B279,0)+MAX(MAX(E280,C280)-B280,0)+MAX(MAX(E281,C281)-B281,0)+MAX(MAX(E282,C282)-B282,0)+MAX(MAX(E283,C283)-B283,0))</f>
        <v>#DIV/0!</v>
      </c>
      <c r="J278" s="1205"/>
      <c r="K278" s="1286"/>
      <c r="L278" s="1207"/>
    </row>
    <row r="279" spans="1:15" ht="20.149999999999999" customHeight="1" x14ac:dyDescent="0.25">
      <c r="A279" s="481">
        <f t="shared" si="44"/>
        <v>-5</v>
      </c>
      <c r="B279" s="328"/>
      <c r="C279" s="1204" t="e">
        <f>IF(((H151+H152)/(H148+H151+H152))&gt;0.3,H27*H294-H148,B279)</f>
        <v>#DIV/0!</v>
      </c>
      <c r="D279" s="1205"/>
      <c r="E279" s="1204" t="e">
        <f>H148*(1-H298)/H298</f>
        <v>#DIV/0!</v>
      </c>
      <c r="F279" s="1205"/>
      <c r="G279" s="1213"/>
      <c r="H279" s="1214"/>
      <c r="I279" s="1204" t="e">
        <f>(MAX(MAX(E285,C285)-B285,0))*MAX(MAX(E279,C279)-B279,0)/(MAX(MAX(E274,C274)-B274,0)+MAX(MAX(E275,C275)-B275,0)+MAX(MAX(E276,C276)-B276,0)+MAX(MAX(E277,C277)-B277,0)+MAX(MAX(E278,C278)-B278,0)+MAX(MAX(E279,C279)-B279,0)+MAX(MAX(E280,C280)-B280,0)+MAX(MAX(E281,C281)-B281,0)+MAX(MAX(E282,C282)-B282,0)+MAX(MAX(E283,C283)-B283,0))</f>
        <v>#DIV/0!</v>
      </c>
      <c r="J279" s="1205"/>
      <c r="K279" s="1286"/>
      <c r="L279" s="1207"/>
    </row>
    <row r="280" spans="1:15" ht="20.149999999999999" customHeight="1" x14ac:dyDescent="0.25">
      <c r="A280" s="481">
        <f t="shared" si="44"/>
        <v>-6</v>
      </c>
      <c r="B280" s="328"/>
      <c r="C280" s="1204" t="e">
        <f>IF(((G151+G152)/(G148+G151+G152))&gt;0.3,G27*H294-G148,B280)</f>
        <v>#DIV/0!</v>
      </c>
      <c r="D280" s="1205"/>
      <c r="E280" s="1204" t="e">
        <f>G148*(1-I298)/I298</f>
        <v>#DIV/0!</v>
      </c>
      <c r="F280" s="1205"/>
      <c r="G280" s="1213"/>
      <c r="H280" s="1214"/>
      <c r="I280" s="1204" t="e">
        <f>(MAX(MAX(E285,C285)-B285,0))*MAX(MAX(E280,C280)-B280,0)/(MAX(MAX(E274,C274)-B274,0)+MAX(MAX(E275,C275)-B275,0)+MAX(MAX(E276,C276)-B276,0)+MAX(MAX(E277,C277)-B277,0)+MAX(MAX(E278,C278)-B278,0)+MAX(MAX(E279,C279)-B279,0)+MAX(MAX(E280,C280)-B280,0)+MAX(MAX(E281,C281)-B281,0)+MAX(MAX(E282,C282)-B282,0)+MAX(MAX(E283,C283)-B283,0))</f>
        <v>#DIV/0!</v>
      </c>
      <c r="J280" s="1205"/>
      <c r="K280" s="1286"/>
      <c r="L280" s="1207"/>
      <c r="M280" s="112"/>
    </row>
    <row r="281" spans="1:15" ht="20.149999999999999" customHeight="1" x14ac:dyDescent="0.25">
      <c r="A281" s="481">
        <f t="shared" si="44"/>
        <v>-7</v>
      </c>
      <c r="B281" s="328"/>
      <c r="C281" s="1204" t="e">
        <f>IF(((F151+F152)/(F148+F151+F152))&gt;0.3,F27*H294-F148,B281)</f>
        <v>#DIV/0!</v>
      </c>
      <c r="D281" s="1205"/>
      <c r="E281" s="1204" t="e">
        <f>F148*(1-J298)/J298</f>
        <v>#DIV/0!</v>
      </c>
      <c r="F281" s="1205"/>
      <c r="G281" s="1213"/>
      <c r="H281" s="1214"/>
      <c r="I281" s="1204" t="e">
        <f>(MAX(MAX(E285,C285)-B285,0))*MAX(MAX(E281,C281)-B281,0)/(MAX(MAX(E274,C274)-B274,0)+MAX(MAX(E275,C275)-B275,0)+MAX(MAX(E276,C276)-B276,0)+MAX(MAX(E277,C277)-B277,0)+MAX(MAX(E278,C278)-B278,0)+MAX(MAX(E279,C279)-B279,0)+MAX(MAX(E280,C280)-B280,0)+MAX(MAX(E281,C281)-B281,0)+MAX(MAX(E282,C282)-B282,0)+MAX(MAX(E283,C283)-B283,0))</f>
        <v>#DIV/0!</v>
      </c>
      <c r="J281" s="1205"/>
      <c r="K281" s="1286"/>
      <c r="L281" s="1207"/>
      <c r="M281" s="112"/>
    </row>
    <row r="282" spans="1:15" ht="20.149999999999999" customHeight="1" x14ac:dyDescent="0.25">
      <c r="A282" s="481">
        <f t="shared" si="44"/>
        <v>-8</v>
      </c>
      <c r="B282" s="328"/>
      <c r="C282" s="1204" t="e">
        <f>IF(((E151+E152)/(E148+E151+E152))&gt;0.3,E27*H294-E148,B282)</f>
        <v>#DIV/0!</v>
      </c>
      <c r="D282" s="1205"/>
      <c r="E282" s="1204" t="e">
        <f>E148*(1-K298)/K298</f>
        <v>#DIV/0!</v>
      </c>
      <c r="F282" s="1205"/>
      <c r="G282" s="1213"/>
      <c r="H282" s="1214"/>
      <c r="I282" s="1204" t="e">
        <f>(MAX(MAX(E285,C285)-B285,0))*MAX(MAX(E282,C282)-B282,0)/(MAX(MAX(E274,C274)-B274,0)+MAX(MAX(E275,C275)-B275,0)+MAX(MAX(E276,C276)-B276,0)+MAX(MAX(E277,C277)-B277,0)+MAX(MAX(E278,C278)-B278,0)+MAX(MAX(E279,C279)-B279,0)+MAX(MAX(E280,C280)-B280,0)+MAX(MAX(E281,C281)-B281,0)+MAX(MAX(E282,C282)-B282,0)+MAX(MAX(E283,C283)-B283,0))</f>
        <v>#DIV/0!</v>
      </c>
      <c r="J282" s="1205"/>
      <c r="K282" s="1286"/>
      <c r="L282" s="1207"/>
      <c r="M282" s="112"/>
    </row>
    <row r="283" spans="1:15" ht="20.149999999999999" customHeight="1" x14ac:dyDescent="0.25">
      <c r="A283" s="481">
        <f t="shared" si="44"/>
        <v>-9</v>
      </c>
      <c r="B283" s="328"/>
      <c r="C283" s="1204" t="e">
        <f>IF(((D151+D152)/(D148+D151+D152))&gt;0.3,D27*H294-D148,B283)</f>
        <v>#DIV/0!</v>
      </c>
      <c r="D283" s="1205"/>
      <c r="E283" s="1204" t="e">
        <f>D148*(1-L298)/L298</f>
        <v>#DIV/0!</v>
      </c>
      <c r="F283" s="1205"/>
      <c r="G283" s="1213"/>
      <c r="H283" s="1214"/>
      <c r="I283" s="1204" t="e">
        <f>(MAX(MAX(E285,C285)-B285,0))*MAX(MAX(E283,C283)-B283,0)/(MAX(MAX(E274,C274)-B274,0)+MAX(MAX(E275,C275)-B275,0)+MAX(MAX(E276,C276)-B276,0)+MAX(MAX(E277,C277)-B277,0)+MAX(MAX(E278,C278)-B278,0)+MAX(MAX(E279,C279)-B279,0)+MAX(MAX(E280,C280)-B280,0)+MAX(MAX(E281,C281)-B281,0)+MAX(MAX(E282,C282)-B282,0)+MAX(MAX(E283,C283)-B283,0))</f>
        <v>#DIV/0!</v>
      </c>
      <c r="J283" s="1205"/>
      <c r="K283" s="1286"/>
      <c r="L283" s="1207"/>
      <c r="M283" s="112"/>
    </row>
    <row r="284" spans="1:15" ht="20.149999999999999" customHeight="1" x14ac:dyDescent="0.25">
      <c r="A284" s="54" t="s">
        <v>188</v>
      </c>
      <c r="B284" s="299"/>
      <c r="C284" s="1204">
        <f>B284</f>
        <v>0</v>
      </c>
      <c r="D284" s="1205"/>
      <c r="E284" s="1204">
        <f>B284</f>
        <v>0</v>
      </c>
      <c r="F284" s="1205"/>
      <c r="G284" s="1208"/>
      <c r="H284" s="1209"/>
      <c r="I284" s="1204"/>
      <c r="J284" s="1205"/>
      <c r="K284" s="1284"/>
      <c r="L284" s="1285"/>
      <c r="M284" s="112"/>
    </row>
    <row r="285" spans="1:15" ht="20.149999999999999" customHeight="1" x14ac:dyDescent="0.25">
      <c r="A285" s="100" t="s">
        <v>407</v>
      </c>
      <c r="B285" s="717">
        <f>SUM(B274:B284)</f>
        <v>0</v>
      </c>
      <c r="C285" s="1211" t="e">
        <f>SUM(C274:D284)</f>
        <v>#DIV/0!</v>
      </c>
      <c r="D285" s="1212"/>
      <c r="E285" s="1211" t="e">
        <f>SUM(E274:F284)</f>
        <v>#DIV/0!</v>
      </c>
      <c r="F285" s="1212"/>
      <c r="G285" s="1211" t="e">
        <f>MAX(B285,C285,E285)</f>
        <v>#DIV/0!</v>
      </c>
      <c r="H285" s="1212"/>
      <c r="I285" s="1275" t="e">
        <f>SUM(I274:J284)</f>
        <v>#DIV/0!</v>
      </c>
      <c r="J285" s="1212"/>
      <c r="K285" s="1275">
        <f>SUM(K274:L284)</f>
        <v>0</v>
      </c>
      <c r="L285" s="1212"/>
      <c r="M285" s="112"/>
    </row>
    <row r="286" spans="1:15" ht="19.5" customHeight="1" x14ac:dyDescent="0.25">
      <c r="A286" s="126"/>
      <c r="B286" s="127"/>
      <c r="C286" s="127"/>
      <c r="D286" s="127"/>
      <c r="E286" s="127"/>
      <c r="F286" s="127"/>
      <c r="G286" s="127"/>
      <c r="H286" s="127"/>
      <c r="I286" s="127"/>
      <c r="J286" s="127"/>
      <c r="K286" s="127"/>
      <c r="L286" s="141"/>
      <c r="M286" s="141"/>
      <c r="N286" s="67"/>
      <c r="O286" s="67"/>
    </row>
    <row r="287" spans="1:15" ht="20.149999999999999" customHeight="1" x14ac:dyDescent="0.25">
      <c r="A287" s="1276" t="s">
        <v>4</v>
      </c>
      <c r="B287" s="1276"/>
      <c r="C287" s="1276"/>
      <c r="D287" s="1276"/>
      <c r="E287" s="1276"/>
      <c r="F287" s="1276"/>
      <c r="G287" s="1276"/>
      <c r="H287" s="1276"/>
      <c r="I287" s="1276"/>
      <c r="J287" s="1276"/>
      <c r="K287" s="1276"/>
      <c r="L287" s="69"/>
      <c r="M287" s="1270"/>
      <c r="N287" s="67"/>
      <c r="O287" s="67"/>
    </row>
    <row r="288" spans="1:15" ht="36.799999999999997" customHeight="1" x14ac:dyDescent="0.25">
      <c r="A288" s="1283" t="s">
        <v>329</v>
      </c>
      <c r="B288" s="1283"/>
      <c r="C288" s="1283"/>
      <c r="D288" s="1283"/>
      <c r="E288" s="1283"/>
      <c r="F288" s="1283"/>
      <c r="G288" s="1283"/>
      <c r="H288" s="1283"/>
      <c r="I288" s="1283"/>
      <c r="J288" s="1283"/>
      <c r="K288" s="1283"/>
      <c r="L288" s="142"/>
      <c r="M288" s="1282"/>
      <c r="N288" s="67"/>
      <c r="O288" s="67"/>
    </row>
    <row r="289" spans="1:15" ht="30.8" customHeight="1" x14ac:dyDescent="0.25">
      <c r="A289" s="1283" t="s">
        <v>7</v>
      </c>
      <c r="B289" s="1283"/>
      <c r="C289" s="1283"/>
      <c r="D289" s="1283"/>
      <c r="E289" s="1283"/>
      <c r="F289" s="1283"/>
      <c r="G289" s="1283"/>
      <c r="H289" s="1283"/>
      <c r="I289" s="1283"/>
      <c r="J289" s="1283"/>
      <c r="K289" s="1283"/>
      <c r="L289" s="69"/>
      <c r="M289" s="1282"/>
      <c r="N289" s="67"/>
      <c r="O289" s="67"/>
    </row>
    <row r="290" spans="1:15" ht="20.149999999999999" customHeight="1" x14ac:dyDescent="0.25">
      <c r="B290" s="143"/>
      <c r="C290" s="135"/>
      <c r="D290" s="1274"/>
      <c r="E290" s="1274"/>
      <c r="F290" s="1274"/>
      <c r="G290" s="1274"/>
      <c r="H290" s="1270"/>
      <c r="I290" s="1270"/>
      <c r="J290" s="1271"/>
      <c r="K290" s="1271"/>
      <c r="L290" s="1271"/>
      <c r="M290" s="69"/>
      <c r="N290" s="67"/>
      <c r="O290" s="67"/>
    </row>
    <row r="291" spans="1:15" ht="21.9" customHeight="1" x14ac:dyDescent="0.25">
      <c r="A291" s="69"/>
      <c r="B291" s="708" t="s">
        <v>721</v>
      </c>
      <c r="C291" s="66">
        <f>B2</f>
        <v>0</v>
      </c>
      <c r="D291" s="482">
        <f>C291-1</f>
        <v>-1</v>
      </c>
      <c r="E291" s="482">
        <f>D291-1</f>
        <v>-2</v>
      </c>
      <c r="F291" s="482">
        <f>E291-1</f>
        <v>-3</v>
      </c>
      <c r="G291" s="482">
        <f>F291-1</f>
        <v>-4</v>
      </c>
      <c r="H291" s="74" t="s">
        <v>856</v>
      </c>
      <c r="I291" s="69"/>
      <c r="J291" s="69"/>
      <c r="K291" s="67"/>
      <c r="L291" s="67"/>
    </row>
    <row r="292" spans="1:15" ht="21.9" customHeight="1" x14ac:dyDescent="0.25">
      <c r="A292" s="69"/>
      <c r="B292" s="708" t="s">
        <v>722</v>
      </c>
      <c r="C292" s="294"/>
      <c r="D292" s="334"/>
      <c r="E292" s="294"/>
      <c r="F292" s="334"/>
      <c r="G292" s="334"/>
      <c r="H292" s="335">
        <f>SUM(C292:G292)</f>
        <v>0</v>
      </c>
      <c r="I292" s="135"/>
      <c r="J292" s="69"/>
      <c r="K292" s="67"/>
      <c r="L292" s="67"/>
    </row>
    <row r="293" spans="1:15" ht="21.9" customHeight="1" x14ac:dyDescent="0.25">
      <c r="A293" s="69"/>
      <c r="B293" s="708" t="s">
        <v>723</v>
      </c>
      <c r="C293" s="294"/>
      <c r="D293" s="334"/>
      <c r="E293" s="294"/>
      <c r="F293" s="334"/>
      <c r="G293" s="334"/>
      <c r="H293" s="335">
        <f>SUM(C293:G293)</f>
        <v>0</v>
      </c>
      <c r="I293" s="135"/>
      <c r="J293" s="69"/>
      <c r="K293" s="67"/>
      <c r="L293" s="67"/>
    </row>
    <row r="294" spans="1:15" ht="21.9" customHeight="1" x14ac:dyDescent="0.25">
      <c r="A294" s="69"/>
      <c r="B294" s="709" t="s">
        <v>724</v>
      </c>
      <c r="C294" s="313" t="e">
        <f t="shared" ref="C294:H294" si="45">(C292/C293)*1000</f>
        <v>#DIV/0!</v>
      </c>
      <c r="D294" s="313" t="e">
        <f t="shared" si="45"/>
        <v>#DIV/0!</v>
      </c>
      <c r="E294" s="313" t="e">
        <f t="shared" si="45"/>
        <v>#DIV/0!</v>
      </c>
      <c r="F294" s="313" t="e">
        <f t="shared" si="45"/>
        <v>#DIV/0!</v>
      </c>
      <c r="G294" s="313" t="e">
        <f t="shared" si="45"/>
        <v>#DIV/0!</v>
      </c>
      <c r="H294" s="313" t="e">
        <f t="shared" si="45"/>
        <v>#DIV/0!</v>
      </c>
      <c r="I294" s="135"/>
      <c r="J294" s="69"/>
      <c r="K294" s="67"/>
      <c r="L294" s="67"/>
    </row>
    <row r="295" spans="1:15" s="221" customFormat="1" ht="21.9" customHeight="1" x14ac:dyDescent="0.25">
      <c r="A295" s="710"/>
      <c r="B295" s="711"/>
      <c r="C295" s="712"/>
      <c r="D295" s="712"/>
      <c r="E295" s="712"/>
      <c r="F295" s="712"/>
      <c r="G295" s="712"/>
      <c r="H295" s="712"/>
      <c r="I295" s="713"/>
      <c r="J295" s="710"/>
      <c r="K295" s="714"/>
      <c r="L295" s="714"/>
    </row>
    <row r="296" spans="1:15" ht="21.9" customHeight="1" x14ac:dyDescent="0.25">
      <c r="L296" s="69"/>
      <c r="M296" s="67"/>
      <c r="N296" s="67"/>
    </row>
    <row r="297" spans="1:15" ht="14" x14ac:dyDescent="0.25">
      <c r="B297" s="65" t="s">
        <v>720</v>
      </c>
      <c r="C297" s="100" t="s">
        <v>211</v>
      </c>
      <c r="D297" s="100" t="s">
        <v>202</v>
      </c>
      <c r="E297" s="100" t="s">
        <v>203</v>
      </c>
      <c r="F297" s="100" t="s">
        <v>204</v>
      </c>
      <c r="G297" s="100" t="s">
        <v>205</v>
      </c>
      <c r="H297" s="100" t="s">
        <v>206</v>
      </c>
      <c r="I297" s="100" t="s">
        <v>207</v>
      </c>
      <c r="J297" s="100" t="s">
        <v>208</v>
      </c>
      <c r="K297" s="100" t="s">
        <v>209</v>
      </c>
      <c r="L297" s="100" t="s">
        <v>210</v>
      </c>
    </row>
    <row r="298" spans="1:15" ht="14" x14ac:dyDescent="0.3">
      <c r="C298" s="715" t="e">
        <f>(C224+D228+E232+F236+G240+H244+I248+J252+K256+L260)/(L262+L258+L254+L250+L246+L242+L238+L234+L230+L226)</f>
        <v>#DIV/0!</v>
      </c>
      <c r="D298" s="715" t="e">
        <f>(D223+D224+E227+E228+F231+F232+G235+G236+H239+H240+I243+I244+J247+J248+K251+K252+L255+L256)/(L258+L254+L250+L246+L242+L238+L234+L230+L226)</f>
        <v>#DIV/0!</v>
      </c>
      <c r="E298" s="715" t="e">
        <f>(E223+E224+F227+F228+G231+G232+H235+H236+I239+I240+J243+J244+K247+K248+L251+L252)/(L254+L250+L246+L242+L238+L234+L230+L226)</f>
        <v>#DIV/0!</v>
      </c>
      <c r="F298" s="715" t="e">
        <f>(F223+F224+G227+G228+H231+H232+I235+I236+J239+J240+K243+K244+L247+L248)/(L250+L246+L242+L238+L234+L230+L226)</f>
        <v>#DIV/0!</v>
      </c>
      <c r="G298" s="715" t="e">
        <f>(G223+G224+H227+H228+I231+I232+J235+J236+K239+K240+L243+L244)/(L246+L242+L238+L234+L230+L226)</f>
        <v>#DIV/0!</v>
      </c>
      <c r="H298" s="715" t="e">
        <f>(H223+H224+I227+I228+J231+J232+K235+K236+L239+L240)/(L242+L238+L234+L230+L226)</f>
        <v>#DIV/0!</v>
      </c>
      <c r="I298" s="715" t="e">
        <f>(I223+I224+J227+J228+K231+K232+L235+L236)/(L238+L234+L230+L226)</f>
        <v>#DIV/0!</v>
      </c>
      <c r="J298" s="715" t="e">
        <f>(J223+J224+K227+K228+L231+L232)/(L234+L230+L226)</f>
        <v>#DIV/0!</v>
      </c>
      <c r="K298" s="715" t="e">
        <f>(K223+K224+L227+L228)/(L230+L226)</f>
        <v>#DIV/0!</v>
      </c>
      <c r="L298" s="715" t="e">
        <f>(L223+L224)/(L226)</f>
        <v>#DIV/0!</v>
      </c>
    </row>
    <row r="299" spans="1:15" x14ac:dyDescent="0.25">
      <c r="C299" s="716"/>
      <c r="D299" s="716"/>
      <c r="E299" s="716"/>
      <c r="F299" s="716"/>
      <c r="G299" s="716"/>
      <c r="H299" s="716"/>
      <c r="I299" s="716"/>
      <c r="J299" s="716"/>
      <c r="K299" s="716"/>
      <c r="L299" s="716"/>
    </row>
    <row r="304" spans="1:15" x14ac:dyDescent="0.25">
      <c r="A304" s="1162" t="s">
        <v>330</v>
      </c>
      <c r="B304" s="1162"/>
      <c r="C304" s="1162"/>
      <c r="D304" s="1162"/>
      <c r="E304" s="1162"/>
      <c r="F304" s="1162"/>
      <c r="G304" s="1162"/>
      <c r="H304" s="1162"/>
      <c r="I304" s="1162"/>
      <c r="J304" s="1162"/>
      <c r="K304" s="1162"/>
    </row>
    <row r="305" spans="1:11" x14ac:dyDescent="0.25">
      <c r="A305" s="67"/>
      <c r="B305" s="67"/>
      <c r="C305" s="67"/>
      <c r="D305" s="67"/>
      <c r="E305" s="67"/>
      <c r="F305" s="67"/>
      <c r="G305" s="67"/>
      <c r="H305" s="67" t="s">
        <v>213</v>
      </c>
      <c r="I305" s="67"/>
      <c r="J305" s="67"/>
      <c r="K305" s="67"/>
    </row>
    <row r="306" spans="1:11" ht="73.5" customHeight="1" x14ac:dyDescent="0.25">
      <c r="A306" s="74" t="s">
        <v>9</v>
      </c>
      <c r="B306" s="1281" t="s">
        <v>316</v>
      </c>
      <c r="C306" s="1165"/>
      <c r="D306" s="1165" t="s">
        <v>8</v>
      </c>
      <c r="E306" s="1165"/>
      <c r="F306" s="1165" t="s">
        <v>287</v>
      </c>
      <c r="G306" s="1165"/>
      <c r="H306" s="1165" t="s">
        <v>286</v>
      </c>
      <c r="I306" s="1165"/>
      <c r="J306" s="1165" t="s">
        <v>328</v>
      </c>
      <c r="K306" s="1165"/>
    </row>
    <row r="307" spans="1:11" ht="21.9" customHeight="1" x14ac:dyDescent="0.25">
      <c r="A307" s="481">
        <f>B2</f>
        <v>0</v>
      </c>
      <c r="B307" s="1226"/>
      <c r="C307" s="1227"/>
      <c r="D307" s="1221" t="e">
        <f>IF(((M170+M171)/(M170+M171+M167))&gt;0.3,M51*I328-M167,B307)</f>
        <v>#DIV/0!</v>
      </c>
      <c r="E307" s="1222"/>
      <c r="F307" s="1223"/>
      <c r="G307" s="1224"/>
      <c r="H307" s="1221" t="e">
        <f>(MAX(D318-B318,0))*MAX(D307-B307,0)/(MAX(D307-B307,0)+MAX(D308-B308,0)+MAX(D309-B309,0)+MAX(D310-B310,0)+MAX(D311-B311,0)+MAX(D312-B312,0)+MAX(D313-B313,0)+MAX(D314-B314,0)+MAX(D315-B315,0)+MAX(D316-B316,0))</f>
        <v>#DIV/0!</v>
      </c>
      <c r="I307" s="1222"/>
      <c r="J307" s="1279"/>
      <c r="K307" s="1280"/>
    </row>
    <row r="308" spans="1:11" ht="21.9" customHeight="1" x14ac:dyDescent="0.25">
      <c r="A308" s="481">
        <f>A307-1</f>
        <v>-1</v>
      </c>
      <c r="B308" s="1206"/>
      <c r="C308" s="1207"/>
      <c r="D308" s="1204" t="e">
        <f>IF(((L170+L171)/(L170+L171+L167))&gt;0.3,L51*I328-L167,B308)</f>
        <v>#DIV/0!</v>
      </c>
      <c r="E308" s="1205"/>
      <c r="F308" s="1213"/>
      <c r="G308" s="1214"/>
      <c r="H308" s="1204" t="e">
        <f>(MAX(D318-B318,0))*MAX(D308-B308,0)/(MAX(D307-B307,0)+MAX(D308-B308,0)+MAX(D309-B309,0)+MAX(D310-B310,0)+MAX(D311-B311,0)+MAX(D312-B312,0)+MAX(D313-B313,0)+MAX(D314-B314,0)+MAX(D315-B315,0)+MAX(D316-B316,0))</f>
        <v>#DIV/0!</v>
      </c>
      <c r="I308" s="1205"/>
      <c r="J308" s="1277"/>
      <c r="K308" s="1278"/>
    </row>
    <row r="309" spans="1:11" ht="21.9" customHeight="1" x14ac:dyDescent="0.25">
      <c r="A309" s="481">
        <f t="shared" ref="A309:A316" si="46">A308-1</f>
        <v>-2</v>
      </c>
      <c r="B309" s="1206"/>
      <c r="C309" s="1207"/>
      <c r="D309" s="1204" t="e">
        <f>IF(((K170+K171)/(K170+K171+K167))&gt;0.3,K51*I328-K167,B309)</f>
        <v>#DIV/0!</v>
      </c>
      <c r="E309" s="1205"/>
      <c r="F309" s="1213"/>
      <c r="G309" s="1214"/>
      <c r="H309" s="1204" t="e">
        <f>(MAX(D318-B318,0))*MAX(D309-B309,0)/(MAX(D307-B307,0)+MAX(D308-B308,0)+MAX(D309-B309,0)+MAX(D310-B310,0)+MAX(D311-B311,0)+MAX(D312-B312,0)+MAX(D313-B313,0)+MAX(D314-B314,0)+MAX(D315-B315,0)+MAX(D316-B316,0))</f>
        <v>#DIV/0!</v>
      </c>
      <c r="I309" s="1205"/>
      <c r="J309" s="1277"/>
      <c r="K309" s="1278"/>
    </row>
    <row r="310" spans="1:11" ht="21.9" customHeight="1" x14ac:dyDescent="0.25">
      <c r="A310" s="481">
        <f t="shared" si="46"/>
        <v>-3</v>
      </c>
      <c r="B310" s="1206"/>
      <c r="C310" s="1207"/>
      <c r="D310" s="1204" t="e">
        <f>IF(((J170+J171)/(J170+J171+J167))&gt;0.3,J51*I328-J167,B310)</f>
        <v>#DIV/0!</v>
      </c>
      <c r="E310" s="1205"/>
      <c r="F310" s="1213"/>
      <c r="G310" s="1214"/>
      <c r="H310" s="1204" t="e">
        <f>(MAX(D318-B318,0))*MAX(D310-B310,0)/(MAX(D307-B307,0)+MAX(D308-B308,0)+MAX(D309-B309,0)+MAX(D310-B310,0)+MAX(D311-B311,0)+MAX(D312-B312,0)+MAX(D313-B313,0)+MAX(D314-B314,0)+MAX(D315-B315,0)+MAX(D316-B316,0))</f>
        <v>#DIV/0!</v>
      </c>
      <c r="I310" s="1205"/>
      <c r="J310" s="1277"/>
      <c r="K310" s="1278"/>
    </row>
    <row r="311" spans="1:11" ht="21.9" customHeight="1" x14ac:dyDescent="0.25">
      <c r="A311" s="481">
        <f t="shared" si="46"/>
        <v>-4</v>
      </c>
      <c r="B311" s="1206"/>
      <c r="C311" s="1207"/>
      <c r="D311" s="1204" t="e">
        <f>IF(((I170+I171)/(I170+I171+I167))&gt;0.3,I51*I328-I167,B311)</f>
        <v>#DIV/0!</v>
      </c>
      <c r="E311" s="1205"/>
      <c r="F311" s="1213"/>
      <c r="G311" s="1214"/>
      <c r="H311" s="1204" t="e">
        <f>(MAX(D318-B318,0))*MAX(D311-B311,0)/(MAX(D307-B307,0)+MAX(D308-B308,0)+MAX(D309-B309,0)+MAX(D310-B310,0)+MAX(D311-B311,0)+MAX(D312-B312,0)+MAX(D313-B313,0)+MAX(D314-B314,0)+MAX(D315-B315,0)+MAX(D316-B316,0))</f>
        <v>#DIV/0!</v>
      </c>
      <c r="I311" s="1205"/>
      <c r="J311" s="1277"/>
      <c r="K311" s="1278"/>
    </row>
    <row r="312" spans="1:11" ht="21.9" customHeight="1" x14ac:dyDescent="0.25">
      <c r="A312" s="481">
        <f t="shared" si="46"/>
        <v>-5</v>
      </c>
      <c r="B312" s="1206"/>
      <c r="C312" s="1207"/>
      <c r="D312" s="1204" t="e">
        <f>IF(((H170+H171)/(H170+H171+H167))&gt;0.3,H51*I328-H167,B312)</f>
        <v>#DIV/0!</v>
      </c>
      <c r="E312" s="1205"/>
      <c r="F312" s="1213"/>
      <c r="G312" s="1214"/>
      <c r="H312" s="1204" t="e">
        <f>(MAX(D318-B318,0))*MAX(D312-B312,0)/(MAX(D307-B307,0)+MAX(D308-B308,0)+MAX(D309-B309,0)+MAX(D310-B310,0)+MAX(D311-B311,0)+MAX(D312-B312,0)+MAX(D313-B313,0)+MAX(D314-B314,0)+MAX(D315-B315,0)+MAX(D316-B316,0))</f>
        <v>#DIV/0!</v>
      </c>
      <c r="I312" s="1205"/>
      <c r="J312" s="1277"/>
      <c r="K312" s="1278"/>
    </row>
    <row r="313" spans="1:11" ht="21.9" customHeight="1" x14ac:dyDescent="0.25">
      <c r="A313" s="481">
        <f t="shared" si="46"/>
        <v>-6</v>
      </c>
      <c r="B313" s="1206"/>
      <c r="C313" s="1207"/>
      <c r="D313" s="1204" t="e">
        <f>IF(((G170+G171)/(G170+G171+G167))&gt;0.3,G51*I328-G167,B313)</f>
        <v>#DIV/0!</v>
      </c>
      <c r="E313" s="1205"/>
      <c r="F313" s="1213"/>
      <c r="G313" s="1214"/>
      <c r="H313" s="1204" t="e">
        <f>(MAX(D318-B318,0))*MAX(D313-B313,0)/(MAX(D307-B307,0)+MAX(D308-B308,0)+MAX(D309-B309,0)+MAX(D310-B310,0)+MAX(D311-B311,0)+MAX(D312-B312,0)+MAX(D313-B313,0)+MAX(D314-B314,0)+MAX(D315-B315,0)+MAX(D316-B316,0))</f>
        <v>#DIV/0!</v>
      </c>
      <c r="I313" s="1205"/>
      <c r="J313" s="1277"/>
      <c r="K313" s="1278"/>
    </row>
    <row r="314" spans="1:11" ht="21.9" customHeight="1" x14ac:dyDescent="0.25">
      <c r="A314" s="481">
        <f t="shared" si="46"/>
        <v>-7</v>
      </c>
      <c r="B314" s="1206"/>
      <c r="C314" s="1207"/>
      <c r="D314" s="1204" t="e">
        <f>IF(((F170+F171)/(F170+F171+F167))&gt;0.3,F51*I328-F167,B314)</f>
        <v>#DIV/0!</v>
      </c>
      <c r="E314" s="1205"/>
      <c r="F314" s="1213"/>
      <c r="G314" s="1214"/>
      <c r="H314" s="1204" t="e">
        <f>(MAX(D318-B318,0))*MAX(D314-B314,0)/(MAX(D307-B307,0)+MAX(D308-B308,0)+MAX(D309-B309,0)+MAX(D310-B310,0)+MAX(D311-B311,0)+MAX(D312-B312,0)+MAX(D313-B313,0)+MAX(D314-B314,0)+MAX(D315-B315,0)+MAX(D316-B316,0))</f>
        <v>#DIV/0!</v>
      </c>
      <c r="I314" s="1205"/>
      <c r="J314" s="1277"/>
      <c r="K314" s="1278"/>
    </row>
    <row r="315" spans="1:11" ht="21.9" customHeight="1" x14ac:dyDescent="0.25">
      <c r="A315" s="481">
        <f t="shared" si="46"/>
        <v>-8</v>
      </c>
      <c r="B315" s="1206"/>
      <c r="C315" s="1207"/>
      <c r="D315" s="1204" t="e">
        <f>IF(((E170+E171)/(E170+E171+E167))&gt;0.3,E51*I328-E167,B315)</f>
        <v>#DIV/0!</v>
      </c>
      <c r="E315" s="1205"/>
      <c r="F315" s="1213"/>
      <c r="G315" s="1214"/>
      <c r="H315" s="1204" t="e">
        <f>(MAX(D318-B318,0))*MAX(D315-B315,0)/(MAX(D307-B307,0)+MAX(D308-B308,0)+MAX(D309-B309,0)+MAX(D310-B310,0)+MAX(D311-B311,0)+MAX(D312-B312,0)+MAX(D313-B313,0)+MAX(D314-B314,0)+MAX(D315-B315,0)+MAX(D316-B316,0))</f>
        <v>#DIV/0!</v>
      </c>
      <c r="I315" s="1205"/>
      <c r="J315" s="1277"/>
      <c r="K315" s="1278"/>
    </row>
    <row r="316" spans="1:11" ht="21.9" customHeight="1" x14ac:dyDescent="0.25">
      <c r="A316" s="481">
        <f t="shared" si="46"/>
        <v>-9</v>
      </c>
      <c r="B316" s="1206"/>
      <c r="C316" s="1207"/>
      <c r="D316" s="1204" t="e">
        <f>IF(((D170+D171)/(D170+D171+D167))&gt;0.3,D51*I328-D167,B316)</f>
        <v>#DIV/0!</v>
      </c>
      <c r="E316" s="1205"/>
      <c r="F316" s="1213"/>
      <c r="G316" s="1214"/>
      <c r="H316" s="1204" t="e">
        <f>(MAX(D318-B318,0))*MAX(D316-B316,0)/(MAX(D307-B307,0)+MAX(D308-B308,0)+MAX(D309-B309,0)+MAX(D310-B310,0)+MAX(D311-B311,0)+MAX(D312-B312,0)+MAX(D313-B313,0)+MAX(D314-B314,0)+MAX(D315-B315,0)+MAX(D316-B316,0))</f>
        <v>#DIV/0!</v>
      </c>
      <c r="I316" s="1205"/>
      <c r="J316" s="1277"/>
      <c r="K316" s="1278"/>
    </row>
    <row r="317" spans="1:11" ht="21.9" customHeight="1" x14ac:dyDescent="0.25">
      <c r="A317" s="54" t="s">
        <v>188</v>
      </c>
      <c r="B317" s="1206"/>
      <c r="C317" s="1207"/>
      <c r="D317" s="1204">
        <f>B317</f>
        <v>0</v>
      </c>
      <c r="E317" s="1205"/>
      <c r="F317" s="1208"/>
      <c r="G317" s="1209"/>
      <c r="H317" s="1204"/>
      <c r="I317" s="1205"/>
      <c r="J317" s="1277"/>
      <c r="K317" s="1278"/>
    </row>
    <row r="318" spans="1:11" ht="21.9" customHeight="1" x14ac:dyDescent="0.25">
      <c r="A318" s="100" t="s">
        <v>407</v>
      </c>
      <c r="B318" s="1211">
        <f>SUM(B307:C317)</f>
        <v>0</v>
      </c>
      <c r="C318" s="1212"/>
      <c r="D318" s="1211" t="e">
        <f>SUM(D307:E317)</f>
        <v>#DIV/0!</v>
      </c>
      <c r="E318" s="1212"/>
      <c r="F318" s="1211" t="e">
        <f>MAX(B318,D318)</f>
        <v>#DIV/0!</v>
      </c>
      <c r="G318" s="1212"/>
      <c r="H318" s="1275" t="e">
        <f>SUM(H307:I317)</f>
        <v>#DIV/0!</v>
      </c>
      <c r="I318" s="1212"/>
      <c r="J318" s="1275">
        <f>SUM(J307:K317)</f>
        <v>0</v>
      </c>
      <c r="K318" s="1212"/>
    </row>
    <row r="319" spans="1:11" ht="21.9" customHeight="1" x14ac:dyDescent="0.25">
      <c r="A319" s="126"/>
      <c r="B319" s="127"/>
      <c r="C319" s="127"/>
      <c r="D319" s="127"/>
      <c r="E319" s="127"/>
      <c r="F319" s="127"/>
      <c r="G319" s="127"/>
      <c r="H319" s="127"/>
      <c r="I319" s="127"/>
      <c r="J319" s="127"/>
      <c r="K319" s="127"/>
    </row>
    <row r="320" spans="1:11" ht="21.9" customHeight="1" x14ac:dyDescent="0.25">
      <c r="A320" s="1276" t="s">
        <v>4</v>
      </c>
      <c r="B320" s="1276"/>
      <c r="C320" s="1276"/>
      <c r="D320" s="1276"/>
      <c r="E320" s="1276"/>
      <c r="F320" s="1276"/>
      <c r="G320" s="1276"/>
      <c r="H320" s="1276"/>
      <c r="I320" s="1276"/>
      <c r="J320" s="1276"/>
      <c r="K320" s="1276"/>
    </row>
    <row r="321" spans="1:11" ht="21.9" customHeight="1" x14ac:dyDescent="0.25">
      <c r="A321" s="1276" t="s">
        <v>10</v>
      </c>
      <c r="B321" s="1276"/>
      <c r="C321" s="1276"/>
      <c r="D321" s="1276"/>
      <c r="E321" s="1276"/>
      <c r="F321" s="1276"/>
      <c r="G321" s="1276"/>
      <c r="H321" s="1276"/>
      <c r="I321" s="1276"/>
      <c r="J321" s="1276"/>
      <c r="K321" s="1276"/>
    </row>
    <row r="322" spans="1:11" ht="21.9" customHeight="1" x14ac:dyDescent="0.25">
      <c r="A322" s="1276" t="s">
        <v>11</v>
      </c>
      <c r="B322" s="1276"/>
      <c r="C322" s="1276"/>
      <c r="D322" s="1276"/>
      <c r="E322" s="1276"/>
      <c r="F322" s="1276"/>
      <c r="G322" s="1276"/>
      <c r="H322" s="1276"/>
      <c r="I322" s="1276"/>
      <c r="J322" s="1276"/>
      <c r="K322" s="1276"/>
    </row>
    <row r="323" spans="1:11" ht="21.9" customHeight="1" x14ac:dyDescent="0.25">
      <c r="A323" s="69"/>
      <c r="B323" s="69"/>
      <c r="C323" s="69"/>
      <c r="D323" s="69"/>
      <c r="E323" s="69"/>
      <c r="F323" s="69"/>
      <c r="G323" s="69"/>
      <c r="H323" s="69"/>
      <c r="I323" s="69"/>
      <c r="J323" s="69"/>
      <c r="K323" s="69"/>
    </row>
    <row r="324" spans="1:11" ht="21.9" customHeight="1" x14ac:dyDescent="0.25">
      <c r="A324" s="135"/>
      <c r="B324" s="1274"/>
      <c r="C324" s="1274"/>
      <c r="D324" s="1274"/>
      <c r="E324" s="1274"/>
      <c r="F324" s="1270"/>
      <c r="G324" s="1270"/>
      <c r="H324" s="1271"/>
      <c r="I324" s="1271"/>
      <c r="J324" s="1271"/>
      <c r="K324" s="67"/>
    </row>
    <row r="325" spans="1:11" ht="21.9" customHeight="1" x14ac:dyDescent="0.25">
      <c r="A325" s="1272" t="s">
        <v>721</v>
      </c>
      <c r="B325" s="1272"/>
      <c r="C325" s="1272"/>
      <c r="D325" s="66">
        <f>B2</f>
        <v>0</v>
      </c>
      <c r="E325" s="482">
        <f>D325-1</f>
        <v>-1</v>
      </c>
      <c r="F325" s="482">
        <f>E325-1</f>
        <v>-2</v>
      </c>
      <c r="G325" s="482">
        <f>F325-1</f>
        <v>-3</v>
      </c>
      <c r="H325" s="482">
        <f>G325-1</f>
        <v>-4</v>
      </c>
      <c r="I325" s="74" t="s">
        <v>856</v>
      </c>
      <c r="J325" s="69"/>
      <c r="K325" s="67"/>
    </row>
    <row r="326" spans="1:11" ht="21.9" customHeight="1" x14ac:dyDescent="0.25">
      <c r="A326" s="1272" t="s">
        <v>722</v>
      </c>
      <c r="B326" s="1272"/>
      <c r="C326" s="1272"/>
      <c r="D326" s="294"/>
      <c r="E326" s="334"/>
      <c r="F326" s="294"/>
      <c r="G326" s="334"/>
      <c r="H326" s="334"/>
      <c r="I326" s="335">
        <f>SUM(D326:H326)</f>
        <v>0</v>
      </c>
      <c r="J326" s="135"/>
      <c r="K326" s="67"/>
    </row>
    <row r="327" spans="1:11" ht="21.9" customHeight="1" x14ac:dyDescent="0.25">
      <c r="A327" s="1272" t="s">
        <v>723</v>
      </c>
      <c r="B327" s="1272"/>
      <c r="C327" s="1272"/>
      <c r="D327" s="294"/>
      <c r="E327" s="334"/>
      <c r="F327" s="294"/>
      <c r="G327" s="334"/>
      <c r="H327" s="334"/>
      <c r="I327" s="335">
        <f>SUM(D327:H327)</f>
        <v>0</v>
      </c>
      <c r="J327" s="135"/>
      <c r="K327" s="67"/>
    </row>
    <row r="328" spans="1:11" ht="21.9" customHeight="1" x14ac:dyDescent="0.25">
      <c r="A328" s="1273" t="s">
        <v>724</v>
      </c>
      <c r="B328" s="1273"/>
      <c r="C328" s="1273"/>
      <c r="D328" s="313" t="e">
        <f t="shared" ref="D328:I328" si="47">(D326/D327)*1000</f>
        <v>#DIV/0!</v>
      </c>
      <c r="E328" s="313" t="e">
        <f t="shared" si="47"/>
        <v>#DIV/0!</v>
      </c>
      <c r="F328" s="313" t="e">
        <f t="shared" si="47"/>
        <v>#DIV/0!</v>
      </c>
      <c r="G328" s="313" t="e">
        <f t="shared" si="47"/>
        <v>#DIV/0!</v>
      </c>
      <c r="H328" s="313" t="e">
        <f t="shared" si="47"/>
        <v>#DIV/0!</v>
      </c>
      <c r="I328" s="313" t="e">
        <f t="shared" si="47"/>
        <v>#DIV/0!</v>
      </c>
      <c r="J328" s="135"/>
      <c r="K328" s="67"/>
    </row>
  </sheetData>
  <mergeCells count="343">
    <mergeCell ref="A4:I4"/>
    <mergeCell ref="A6:I6"/>
    <mergeCell ref="A8:B8"/>
    <mergeCell ref="A9:B9"/>
    <mergeCell ref="A10:B10"/>
    <mergeCell ref="A11:B11"/>
    <mergeCell ref="A12:B12"/>
    <mergeCell ref="A13:B13"/>
    <mergeCell ref="A28:B28"/>
    <mergeCell ref="A29:B29"/>
    <mergeCell ref="A30:B30"/>
    <mergeCell ref="A31:B31"/>
    <mergeCell ref="A34:B34"/>
    <mergeCell ref="A35:B35"/>
    <mergeCell ref="A36:B36"/>
    <mergeCell ref="A37:B37"/>
    <mergeCell ref="A14:B14"/>
    <mergeCell ref="A15:B15"/>
    <mergeCell ref="A32:B32"/>
    <mergeCell ref="A33:B33"/>
    <mergeCell ref="A22:B22"/>
    <mergeCell ref="A23:B23"/>
    <mergeCell ref="A24:B24"/>
    <mergeCell ref="A25:B25"/>
    <mergeCell ref="A26:B26"/>
    <mergeCell ref="A27:B27"/>
    <mergeCell ref="A19:N19"/>
    <mergeCell ref="A21:N21"/>
    <mergeCell ref="A38:B38"/>
    <mergeCell ref="A40:I40"/>
    <mergeCell ref="A59:B59"/>
    <mergeCell ref="A60:B60"/>
    <mergeCell ref="A49:B49"/>
    <mergeCell ref="A50:B50"/>
    <mergeCell ref="A51:B51"/>
    <mergeCell ref="A52:B52"/>
    <mergeCell ref="A53:B53"/>
    <mergeCell ref="A54:B54"/>
    <mergeCell ref="A41:I41"/>
    <mergeCell ref="A42:I42"/>
    <mergeCell ref="A61:B61"/>
    <mergeCell ref="A62:B62"/>
    <mergeCell ref="A65:N65"/>
    <mergeCell ref="A66:B66"/>
    <mergeCell ref="A67:B67"/>
    <mergeCell ref="A68:B68"/>
    <mergeCell ref="A69:B69"/>
    <mergeCell ref="A70:B70"/>
    <mergeCell ref="A45:N45"/>
    <mergeCell ref="A46:B46"/>
    <mergeCell ref="A47:B47"/>
    <mergeCell ref="A48:B48"/>
    <mergeCell ref="A55:B55"/>
    <mergeCell ref="A56:B56"/>
    <mergeCell ref="A57:B57"/>
    <mergeCell ref="A58:B58"/>
    <mergeCell ref="A71:B71"/>
    <mergeCell ref="A72:B72"/>
    <mergeCell ref="D85:D86"/>
    <mergeCell ref="E85:E86"/>
    <mergeCell ref="A75:B75"/>
    <mergeCell ref="A76:B76"/>
    <mergeCell ref="A77:B77"/>
    <mergeCell ref="A78:B78"/>
    <mergeCell ref="A79:B79"/>
    <mergeCell ref="A80:B80"/>
    <mergeCell ref="A73:B73"/>
    <mergeCell ref="A74:B74"/>
    <mergeCell ref="A83:H83"/>
    <mergeCell ref="A84:I84"/>
    <mergeCell ref="F85:F86"/>
    <mergeCell ref="G85:G86"/>
    <mergeCell ref="H85:H86"/>
    <mergeCell ref="A86:B86"/>
    <mergeCell ref="A85:B85"/>
    <mergeCell ref="C85:C86"/>
    <mergeCell ref="A87:B87"/>
    <mergeCell ref="A92:B92"/>
    <mergeCell ref="C95:D95"/>
    <mergeCell ref="E95:F95"/>
    <mergeCell ref="C96:D96"/>
    <mergeCell ref="E96:F96"/>
    <mergeCell ref="A88:B88"/>
    <mergeCell ref="A89:B89"/>
    <mergeCell ref="A90:B90"/>
    <mergeCell ref="A91:B91"/>
    <mergeCell ref="A94:F94"/>
    <mergeCell ref="C97:D97"/>
    <mergeCell ref="E97:F97"/>
    <mergeCell ref="D114:D115"/>
    <mergeCell ref="E114:E115"/>
    <mergeCell ref="E98:F98"/>
    <mergeCell ref="C99:D99"/>
    <mergeCell ref="E99:F99"/>
    <mergeCell ref="A112:H112"/>
    <mergeCell ref="C100:D100"/>
    <mergeCell ref="E100:F100"/>
    <mergeCell ref="A118:B118"/>
    <mergeCell ref="C98:D98"/>
    <mergeCell ref="A123:F123"/>
    <mergeCell ref="E125:F125"/>
    <mergeCell ref="A145:B145"/>
    <mergeCell ref="A144:B144"/>
    <mergeCell ref="C126:D126"/>
    <mergeCell ref="E126:F126"/>
    <mergeCell ref="A119:B119"/>
    <mergeCell ref="A120:B120"/>
    <mergeCell ref="E124:F124"/>
    <mergeCell ref="A113:I113"/>
    <mergeCell ref="F114:F115"/>
    <mergeCell ref="G114:G115"/>
    <mergeCell ref="H114:H115"/>
    <mergeCell ref="A115:B115"/>
    <mergeCell ref="A114:B114"/>
    <mergeCell ref="C114:C115"/>
    <mergeCell ref="A116:B116"/>
    <mergeCell ref="A117:B117"/>
    <mergeCell ref="A121:B121"/>
    <mergeCell ref="C125:D125"/>
    <mergeCell ref="C124:D124"/>
    <mergeCell ref="A146:B146"/>
    <mergeCell ref="C127:D127"/>
    <mergeCell ref="E127:F127"/>
    <mergeCell ref="C128:D128"/>
    <mergeCell ref="E128:F128"/>
    <mergeCell ref="C129:D129"/>
    <mergeCell ref="E129:F129"/>
    <mergeCell ref="A141:N141"/>
    <mergeCell ref="A142:N142"/>
    <mergeCell ref="A143:B143"/>
    <mergeCell ref="A157:B157"/>
    <mergeCell ref="A158:B158"/>
    <mergeCell ref="A147:B147"/>
    <mergeCell ref="A148:B148"/>
    <mergeCell ref="A149:B149"/>
    <mergeCell ref="A150:B150"/>
    <mergeCell ref="A151:B151"/>
    <mergeCell ref="A161:N161"/>
    <mergeCell ref="A162:B162"/>
    <mergeCell ref="A163:B163"/>
    <mergeCell ref="A164:B164"/>
    <mergeCell ref="A165:B165"/>
    <mergeCell ref="A166:B166"/>
    <mergeCell ref="A152:B152"/>
    <mergeCell ref="A153:B153"/>
    <mergeCell ref="A154:B154"/>
    <mergeCell ref="A155:B155"/>
    <mergeCell ref="A156:B156"/>
    <mergeCell ref="A167:B167"/>
    <mergeCell ref="A168:B168"/>
    <mergeCell ref="A169:B169"/>
    <mergeCell ref="A170:B170"/>
    <mergeCell ref="A173:B173"/>
    <mergeCell ref="A174:B174"/>
    <mergeCell ref="A175:B175"/>
    <mergeCell ref="A176:B176"/>
    <mergeCell ref="A172:B172"/>
    <mergeCell ref="A171:B171"/>
    <mergeCell ref="A177:B177"/>
    <mergeCell ref="A180:N180"/>
    <mergeCell ref="A197:B197"/>
    <mergeCell ref="A198:B198"/>
    <mergeCell ref="A187:B187"/>
    <mergeCell ref="A188:B188"/>
    <mergeCell ref="A189:B189"/>
    <mergeCell ref="A190:B190"/>
    <mergeCell ref="A181:N181"/>
    <mergeCell ref="A182:B182"/>
    <mergeCell ref="A220:L220"/>
    <mergeCell ref="A223:A226"/>
    <mergeCell ref="A227:A230"/>
    <mergeCell ref="A231:A234"/>
    <mergeCell ref="A235:A238"/>
    <mergeCell ref="A239:A242"/>
    <mergeCell ref="A243:A246"/>
    <mergeCell ref="A247:A250"/>
    <mergeCell ref="A183:B183"/>
    <mergeCell ref="A184:B184"/>
    <mergeCell ref="A185:B185"/>
    <mergeCell ref="A186:B186"/>
    <mergeCell ref="A193:B193"/>
    <mergeCell ref="A194:B194"/>
    <mergeCell ref="A191:B191"/>
    <mergeCell ref="A192:B192"/>
    <mergeCell ref="A195:B195"/>
    <mergeCell ref="A196:B196"/>
    <mergeCell ref="A251:A254"/>
    <mergeCell ref="A255:A258"/>
    <mergeCell ref="A271:K271"/>
    <mergeCell ref="C273:D273"/>
    <mergeCell ref="E273:F273"/>
    <mergeCell ref="G273:H273"/>
    <mergeCell ref="I273:J273"/>
    <mergeCell ref="K273:L273"/>
    <mergeCell ref="B265:I265"/>
    <mergeCell ref="B266:L266"/>
    <mergeCell ref="A259:A262"/>
    <mergeCell ref="B264:I264"/>
    <mergeCell ref="B267:I267"/>
    <mergeCell ref="A270:K270"/>
    <mergeCell ref="K274:L274"/>
    <mergeCell ref="C275:D275"/>
    <mergeCell ref="E275:F275"/>
    <mergeCell ref="G275:H275"/>
    <mergeCell ref="I275:J275"/>
    <mergeCell ref="K275:L275"/>
    <mergeCell ref="C274:D274"/>
    <mergeCell ref="E274:F274"/>
    <mergeCell ref="G274:H274"/>
    <mergeCell ref="I274:J274"/>
    <mergeCell ref="K276:L276"/>
    <mergeCell ref="C277:D277"/>
    <mergeCell ref="E277:F277"/>
    <mergeCell ref="G277:H277"/>
    <mergeCell ref="I277:J277"/>
    <mergeCell ref="K277:L277"/>
    <mergeCell ref="C276:D276"/>
    <mergeCell ref="E276:F276"/>
    <mergeCell ref="G276:H276"/>
    <mergeCell ref="I276:J276"/>
    <mergeCell ref="K278:L278"/>
    <mergeCell ref="C279:D279"/>
    <mergeCell ref="E279:F279"/>
    <mergeCell ref="G279:H279"/>
    <mergeCell ref="I279:J279"/>
    <mergeCell ref="K279:L279"/>
    <mergeCell ref="C278:D278"/>
    <mergeCell ref="E278:F278"/>
    <mergeCell ref="G278:H278"/>
    <mergeCell ref="I278:J278"/>
    <mergeCell ref="K280:L280"/>
    <mergeCell ref="C281:D281"/>
    <mergeCell ref="E281:F281"/>
    <mergeCell ref="G281:H281"/>
    <mergeCell ref="I281:J281"/>
    <mergeCell ref="K281:L281"/>
    <mergeCell ref="C280:D280"/>
    <mergeCell ref="E280:F280"/>
    <mergeCell ref="G280:H280"/>
    <mergeCell ref="I280:J280"/>
    <mergeCell ref="K282:L282"/>
    <mergeCell ref="C283:D283"/>
    <mergeCell ref="E283:F283"/>
    <mergeCell ref="G283:H283"/>
    <mergeCell ref="I283:J283"/>
    <mergeCell ref="K283:L283"/>
    <mergeCell ref="C282:D282"/>
    <mergeCell ref="E282:F282"/>
    <mergeCell ref="M287:M289"/>
    <mergeCell ref="A288:K288"/>
    <mergeCell ref="A289:K289"/>
    <mergeCell ref="G282:H282"/>
    <mergeCell ref="I282:J282"/>
    <mergeCell ref="K284:L284"/>
    <mergeCell ref="C285:D285"/>
    <mergeCell ref="E285:F285"/>
    <mergeCell ref="G285:H285"/>
    <mergeCell ref="I285:J285"/>
    <mergeCell ref="G284:H284"/>
    <mergeCell ref="I284:J284"/>
    <mergeCell ref="D290:G290"/>
    <mergeCell ref="H290:I290"/>
    <mergeCell ref="J290:L290"/>
    <mergeCell ref="A304:K304"/>
    <mergeCell ref="A287:K287"/>
    <mergeCell ref="K285:L285"/>
    <mergeCell ref="C284:D284"/>
    <mergeCell ref="E284:F284"/>
    <mergeCell ref="J307:K307"/>
    <mergeCell ref="B306:C306"/>
    <mergeCell ref="D306:E306"/>
    <mergeCell ref="F306:G306"/>
    <mergeCell ref="H306:I306"/>
    <mergeCell ref="J306:K306"/>
    <mergeCell ref="B307:C307"/>
    <mergeCell ref="D307:E307"/>
    <mergeCell ref="F307:G307"/>
    <mergeCell ref="H307:I307"/>
    <mergeCell ref="J308:K308"/>
    <mergeCell ref="B309:C309"/>
    <mergeCell ref="D309:E309"/>
    <mergeCell ref="F309:G309"/>
    <mergeCell ref="H309:I309"/>
    <mergeCell ref="J309:K309"/>
    <mergeCell ref="B308:C308"/>
    <mergeCell ref="D308:E308"/>
    <mergeCell ref="F308:G308"/>
    <mergeCell ref="H308:I308"/>
    <mergeCell ref="J310:K310"/>
    <mergeCell ref="B311:C311"/>
    <mergeCell ref="D311:E311"/>
    <mergeCell ref="F311:G311"/>
    <mergeCell ref="H311:I311"/>
    <mergeCell ref="J311:K311"/>
    <mergeCell ref="B310:C310"/>
    <mergeCell ref="D310:E310"/>
    <mergeCell ref="F310:G310"/>
    <mergeCell ref="H310:I310"/>
    <mergeCell ref="J312:K312"/>
    <mergeCell ref="B313:C313"/>
    <mergeCell ref="D313:E313"/>
    <mergeCell ref="F313:G313"/>
    <mergeCell ref="H313:I313"/>
    <mergeCell ref="J313:K313"/>
    <mergeCell ref="B312:C312"/>
    <mergeCell ref="D312:E312"/>
    <mergeCell ref="F312:G312"/>
    <mergeCell ref="H312:I312"/>
    <mergeCell ref="J314:K314"/>
    <mergeCell ref="B315:C315"/>
    <mergeCell ref="D315:E315"/>
    <mergeCell ref="F315:G315"/>
    <mergeCell ref="H315:I315"/>
    <mergeCell ref="J315:K315"/>
    <mergeCell ref="B314:C314"/>
    <mergeCell ref="D314:E314"/>
    <mergeCell ref="F314:G314"/>
    <mergeCell ref="H314:I314"/>
    <mergeCell ref="J316:K316"/>
    <mergeCell ref="B317:C317"/>
    <mergeCell ref="D317:E317"/>
    <mergeCell ref="F317:G317"/>
    <mergeCell ref="H317:I317"/>
    <mergeCell ref="J317:K317"/>
    <mergeCell ref="B316:C316"/>
    <mergeCell ref="D316:E316"/>
    <mergeCell ref="F316:G316"/>
    <mergeCell ref="H316:I316"/>
    <mergeCell ref="F324:G324"/>
    <mergeCell ref="H324:J324"/>
    <mergeCell ref="A325:C325"/>
    <mergeCell ref="A326:C326"/>
    <mergeCell ref="A327:C327"/>
    <mergeCell ref="A328:C328"/>
    <mergeCell ref="B324:E324"/>
    <mergeCell ref="J318:K318"/>
    <mergeCell ref="A320:K320"/>
    <mergeCell ref="A321:K321"/>
    <mergeCell ref="A322:K322"/>
    <mergeCell ref="B318:C318"/>
    <mergeCell ref="D318:E318"/>
    <mergeCell ref="F318:G318"/>
    <mergeCell ref="H318:I318"/>
  </mergeCells>
  <phoneticPr fontId="14" type="noConversion"/>
  <printOptions horizontalCentered="1"/>
  <pageMargins left="0.39370078740157483" right="0.39370078740157483" top="0.2" bottom="0.33" header="0.45" footer="0.3"/>
  <pageSetup paperSize="9" scale="85" orientation="landscape"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8"/>
  <dimension ref="A1:O328"/>
  <sheetViews>
    <sheetView showGridLines="0" zoomScale="75" workbookViewId="0">
      <selection sqref="A1:H1"/>
    </sheetView>
  </sheetViews>
  <sheetFormatPr baseColWidth="10" defaultColWidth="11.453125" defaultRowHeight="13.45" x14ac:dyDescent="0.25"/>
  <cols>
    <col min="1" max="1" width="17" style="14" customWidth="1"/>
    <col min="2" max="2" width="43.1796875" style="14" customWidth="1"/>
    <col min="3" max="14" width="8.7265625" style="14" customWidth="1"/>
    <col min="15" max="16384" width="11.453125" style="14"/>
  </cols>
  <sheetData>
    <row r="1" spans="1:11" ht="16.55" customHeight="1" x14ac:dyDescent="0.25">
      <c r="A1" s="15" t="s">
        <v>1409</v>
      </c>
      <c r="B1" s="15" t="str">
        <f>'D04'!B1</f>
        <v xml:space="preserve"> ………………… </v>
      </c>
    </row>
    <row r="2" spans="1:11" ht="16.55" customHeight="1" x14ac:dyDescent="0.25">
      <c r="A2" s="15" t="s">
        <v>1408</v>
      </c>
      <c r="B2" s="155">
        <f>'D04'!B2</f>
        <v>0</v>
      </c>
    </row>
    <row r="3" spans="1:11" ht="16.55" customHeight="1" x14ac:dyDescent="0.25">
      <c r="A3" s="15" t="s">
        <v>1508</v>
      </c>
      <c r="B3" s="155" t="s">
        <v>1509</v>
      </c>
    </row>
    <row r="4" spans="1:11" ht="51.75" customHeight="1" x14ac:dyDescent="0.25">
      <c r="A4" s="1305" t="s">
        <v>1590</v>
      </c>
      <c r="B4" s="1256"/>
      <c r="C4" s="1256"/>
      <c r="D4" s="1256"/>
      <c r="E4" s="1256"/>
      <c r="F4" s="1256"/>
      <c r="G4" s="1256"/>
      <c r="H4" s="1256"/>
      <c r="I4" s="1256"/>
    </row>
    <row r="5" spans="1:11" ht="10.5" customHeight="1" x14ac:dyDescent="0.25"/>
    <row r="6" spans="1:11" ht="29.95" customHeight="1" x14ac:dyDescent="0.25">
      <c r="A6" s="1194" t="s">
        <v>320</v>
      </c>
      <c r="B6" s="1194"/>
      <c r="C6" s="1194"/>
      <c r="D6" s="1194"/>
      <c r="E6" s="1194"/>
      <c r="F6" s="1194"/>
      <c r="G6" s="1194"/>
      <c r="H6" s="1194"/>
      <c r="I6" s="1194"/>
      <c r="J6" s="49"/>
      <c r="K6" s="49"/>
    </row>
    <row r="7" spans="1:11" ht="16.55" customHeight="1" x14ac:dyDescent="0.25">
      <c r="A7" s="14" t="s">
        <v>698</v>
      </c>
      <c r="H7" s="14" t="s">
        <v>1628</v>
      </c>
    </row>
    <row r="8" spans="1:11" ht="16.55" customHeight="1" x14ac:dyDescent="0.25">
      <c r="A8" s="1296" t="s">
        <v>725</v>
      </c>
      <c r="B8" s="1297"/>
      <c r="C8" s="103" t="s">
        <v>894</v>
      </c>
      <c r="D8" s="47">
        <f>E8-1</f>
        <v>-4</v>
      </c>
      <c r="E8" s="47">
        <f>F8-1</f>
        <v>-3</v>
      </c>
      <c r="F8" s="47">
        <f>G8-1</f>
        <v>-2</v>
      </c>
      <c r="G8" s="47">
        <f>H8-1</f>
        <v>-1</v>
      </c>
      <c r="H8" s="47">
        <f>B2</f>
        <v>0</v>
      </c>
      <c r="I8" s="103" t="s">
        <v>856</v>
      </c>
    </row>
    <row r="9" spans="1:11" ht="16.55" customHeight="1" x14ac:dyDescent="0.25">
      <c r="A9" s="1298" t="s">
        <v>726</v>
      </c>
      <c r="B9" s="1299"/>
      <c r="C9" s="51" t="s">
        <v>642</v>
      </c>
      <c r="D9" s="700">
        <f>D12_2311!D9+D12_2312!D9+D12_2313!D9+D12_2314!D9+D12_2315!D9+D12_2318!D9+D12_Coassurance!D9</f>
        <v>0</v>
      </c>
      <c r="E9" s="700">
        <f>D12_2311!E9+D12_2312!E9+D12_2313!E9+D12_2314!E9+D12_2315!E9+D12_2318!E9+D12_Coassurance!E9</f>
        <v>0</v>
      </c>
      <c r="F9" s="700">
        <f>D12_2311!F9+D12_2312!F9+D12_2313!F9+D12_2314!F9+D12_2315!F9+D12_2318!F9+D12_Coassurance!F9</f>
        <v>0</v>
      </c>
      <c r="G9" s="700">
        <f>D12_2311!G9+D12_2312!G9+D12_2313!G9+D12_2314!G9+D12_2315!G9+D12_2318!G9+D12_Coassurance!G9</f>
        <v>0</v>
      </c>
      <c r="H9" s="700">
        <f>D12_2311!H9+D12_2312!H9+D12_2313!H9+D12_2314!H9+D12_2315!H9+D12_2318!H9+D12_Coassurance!H9</f>
        <v>0</v>
      </c>
      <c r="I9" s="259" t="s">
        <v>642</v>
      </c>
    </row>
    <row r="10" spans="1:11" ht="16.55" customHeight="1" x14ac:dyDescent="0.25">
      <c r="A10" s="1300" t="s">
        <v>727</v>
      </c>
      <c r="B10" s="1301"/>
      <c r="C10" s="52" t="s">
        <v>642</v>
      </c>
      <c r="D10" s="703">
        <f>D12_2311!D10+D12_2312!D10+D12_2313!D10+D12_2314!D10+D12_2315!D10+D12_2318!D10+D12_Coassurance!D10</f>
        <v>0</v>
      </c>
      <c r="E10" s="703">
        <f>D12_2311!E10+D12_2312!E10+D12_2313!E10+D12_2314!E10+D12_2315!E10+D12_2318!E10+D12_Coassurance!E10</f>
        <v>0</v>
      </c>
      <c r="F10" s="703">
        <f>D12_2311!F10+D12_2312!F10+D12_2313!F10+D12_2314!F10+D12_2315!F10+D12_2318!F10+D12_Coassurance!F10</f>
        <v>0</v>
      </c>
      <c r="G10" s="703">
        <f>D12_2311!G10+D12_2312!G10+D12_2313!G10+D12_2314!G10+D12_2315!G10+D12_2318!G10+D12_Coassurance!G10</f>
        <v>0</v>
      </c>
      <c r="H10" s="257" t="s">
        <v>642</v>
      </c>
      <c r="I10" s="257" t="s">
        <v>642</v>
      </c>
    </row>
    <row r="11" spans="1:11" ht="16.55" customHeight="1" x14ac:dyDescent="0.25">
      <c r="A11" s="1300" t="s">
        <v>728</v>
      </c>
      <c r="B11" s="1301"/>
      <c r="C11" s="703">
        <f>D12_2311!C11+D12_2312!C11+D12_2313!C11+D12_2314!C11+D12_2315!C11+D12_2318!C11+D12_Coassurance!C11</f>
        <v>0</v>
      </c>
      <c r="D11" s="703">
        <f>D12_2311!D11+D12_2312!D11+D12_2313!D11+D12_2314!D11+D12_2315!D11+D12_2318!D11+D12_Coassurance!D11</f>
        <v>0</v>
      </c>
      <c r="E11" s="703">
        <f>D12_2311!E11+D12_2312!E11+D12_2313!E11+D12_2314!E11+D12_2315!E11+D12_2318!E11+D12_Coassurance!E11</f>
        <v>0</v>
      </c>
      <c r="F11" s="703">
        <f>D12_2311!F11+D12_2312!F11+D12_2313!F11+D12_2314!F11+D12_2315!F11+D12_2318!F11+D12_Coassurance!F11</f>
        <v>0</v>
      </c>
      <c r="G11" s="703">
        <f>D12_2311!G11+D12_2312!G11+D12_2313!G11+D12_2314!G11+D12_2315!G11+D12_2318!G11+D12_Coassurance!G11</f>
        <v>0</v>
      </c>
      <c r="H11" s="702">
        <f>D12_2311!H11+D12_2312!H11+D12_2313!H11+D12_2314!H11+D12_2315!H11+D12_2318!H11+D12_Coassurance!H11</f>
        <v>0</v>
      </c>
      <c r="I11" s="264">
        <f>SUM(C11:H11)</f>
        <v>0</v>
      </c>
    </row>
    <row r="12" spans="1:11" ht="16.55" customHeight="1" x14ac:dyDescent="0.25">
      <c r="A12" s="1300" t="s">
        <v>688</v>
      </c>
      <c r="B12" s="1301"/>
      <c r="C12" s="703">
        <f>D12_2311!C12+D12_2312!C12+D12_2313!C12+D12_2314!C12+D12_2315!C12+D12_2318!C12+D12_Coassurance!C12</f>
        <v>0</v>
      </c>
      <c r="D12" s="703">
        <f>D12_2311!D12+D12_2312!D12+D12_2313!D12+D12_2314!D12+D12_2315!D12+D12_2318!D12+D12_Coassurance!D12</f>
        <v>0</v>
      </c>
      <c r="E12" s="703">
        <f>D12_2311!E12+D12_2312!E12+D12_2313!E12+D12_2314!E12+D12_2315!E12+D12_2318!E12+D12_Coassurance!E12</f>
        <v>0</v>
      </c>
      <c r="F12" s="703">
        <f>D12_2311!F12+D12_2312!F12+D12_2313!F12+D12_2314!F12+D12_2315!F12+D12_2318!F12+D12_Coassurance!F12</f>
        <v>0</v>
      </c>
      <c r="G12" s="703">
        <f>D12_2311!G12+D12_2312!G12+D12_2313!G12+D12_2314!G12+D12_2315!G12+D12_2318!G12+D12_Coassurance!G12</f>
        <v>0</v>
      </c>
      <c r="H12" s="702">
        <f>D12_2311!H12+D12_2312!H12+D12_2313!H12+D12_2314!H12+D12_2315!H12+D12_2318!H12+D12_Coassurance!H12</f>
        <v>0</v>
      </c>
      <c r="I12" s="264">
        <f>SUM(C12:H12)</f>
        <v>0</v>
      </c>
    </row>
    <row r="13" spans="1:11" ht="16.55" customHeight="1" x14ac:dyDescent="0.25">
      <c r="A13" s="1300" t="s">
        <v>689</v>
      </c>
      <c r="B13" s="1301"/>
      <c r="C13" s="703">
        <f>D12_2311!C13+D12_2312!C13+D12_2313!C13+D12_2314!C13+D12_2315!C13+D12_2318!C13+D12_Coassurance!C13</f>
        <v>0</v>
      </c>
      <c r="D13" s="703">
        <f>D12_2311!D13+D12_2312!D13+D12_2313!D13+D12_2314!D13+D12_2315!D13+D12_2318!D13+D12_Coassurance!D13</f>
        <v>0</v>
      </c>
      <c r="E13" s="703">
        <f>D12_2311!E13+D12_2312!E13+D12_2313!E13+D12_2314!E13+D12_2315!E13+D12_2318!E13+D12_Coassurance!E13</f>
        <v>0</v>
      </c>
      <c r="F13" s="703">
        <f>D12_2311!F13+D12_2312!F13+D12_2313!F13+D12_2314!F13+D12_2315!F13+D12_2318!F13+D12_Coassurance!F13</f>
        <v>0</v>
      </c>
      <c r="G13" s="703">
        <f>D12_2311!G13+D12_2312!G13+D12_2313!G13+D12_2314!G13+D12_2315!G13+D12_2318!G13+D12_Coassurance!G13</f>
        <v>0</v>
      </c>
      <c r="H13" s="702">
        <f>D12_2311!H13+D12_2312!H13+D12_2313!H13+D12_2314!H13+D12_2315!H13+D12_2318!H13+D12_Coassurance!H13</f>
        <v>0</v>
      </c>
      <c r="I13" s="264">
        <f>SUM(C13:H13)</f>
        <v>0</v>
      </c>
    </row>
    <row r="14" spans="1:11" ht="16.55" customHeight="1" x14ac:dyDescent="0.25">
      <c r="A14" s="1302" t="s">
        <v>729</v>
      </c>
      <c r="B14" s="1303"/>
      <c r="C14" s="18" t="s">
        <v>642</v>
      </c>
      <c r="D14" s="705">
        <f>D12_2311!D14+D12_2312!D14+D12_2313!D14+D12_2314!D14+D12_2315!D14+D12_2318!D14+D12_Coassurance!D14</f>
        <v>0</v>
      </c>
      <c r="E14" s="705">
        <f>D12_2311!E14+D12_2312!E14+D12_2313!E14+D12_2314!E14+D12_2315!E14+D12_2318!E14+D12_Coassurance!E14</f>
        <v>0</v>
      </c>
      <c r="F14" s="705">
        <f>D12_2311!F14+D12_2312!F14+D12_2313!F14+D12_2314!F14+D12_2315!F14+D12_2318!F14+D12_Coassurance!F14</f>
        <v>0</v>
      </c>
      <c r="G14" s="705">
        <f>D12_2311!G14+D12_2312!G14+D12_2313!G14+D12_2314!G14+D12_2315!G14+D12_2318!G14+D12_Coassurance!G14</f>
        <v>0</v>
      </c>
      <c r="H14" s="704">
        <f>D12_2311!H14+D12_2312!H14+D12_2313!H14+D12_2314!H14+D12_2315!H14+D12_2318!H14+D12_Coassurance!H14</f>
        <v>0</v>
      </c>
      <c r="I14" s="260" t="s">
        <v>642</v>
      </c>
    </row>
    <row r="15" spans="1:11" ht="16.55" customHeight="1" x14ac:dyDescent="0.25">
      <c r="A15" s="1296" t="s">
        <v>730</v>
      </c>
      <c r="B15" s="1297"/>
      <c r="C15" s="24" t="s">
        <v>642</v>
      </c>
      <c r="D15" s="245">
        <f>D9+D10+D11+D12-D13-D14</f>
        <v>0</v>
      </c>
      <c r="E15" s="245">
        <f>E9+E10+E11+E12-E13-E14</f>
        <v>0</v>
      </c>
      <c r="F15" s="245">
        <f>F9+F10+F11+F12-F13-F14</f>
        <v>0</v>
      </c>
      <c r="G15" s="245">
        <f>G9+G10+G11+G12-G13-G14</f>
        <v>0</v>
      </c>
      <c r="H15" s="245">
        <f>H9+H11+H12-H13-H14</f>
        <v>0</v>
      </c>
      <c r="I15" s="254" t="s">
        <v>642</v>
      </c>
    </row>
    <row r="16" spans="1:11" ht="8.1999999999999993" customHeight="1" x14ac:dyDescent="0.25"/>
    <row r="17" spans="1:14" ht="14.1" customHeight="1" x14ac:dyDescent="0.25">
      <c r="A17" s="67" t="s">
        <v>319</v>
      </c>
      <c r="B17" s="67"/>
    </row>
    <row r="18" spans="1:14" ht="8.1999999999999993" customHeight="1" x14ac:dyDescent="0.25">
      <c r="A18" s="49"/>
      <c r="B18" s="49"/>
    </row>
    <row r="19" spans="1:14" ht="29.95" customHeight="1" x14ac:dyDescent="0.25">
      <c r="A19" s="1194" t="s">
        <v>321</v>
      </c>
      <c r="B19" s="1194"/>
      <c r="C19" s="1194"/>
      <c r="D19" s="1194"/>
      <c r="E19" s="1194"/>
      <c r="F19" s="1194"/>
      <c r="G19" s="1194"/>
      <c r="H19" s="1194"/>
      <c r="I19" s="1194"/>
      <c r="J19" s="1194"/>
      <c r="K19" s="1194"/>
      <c r="L19" s="1194"/>
      <c r="M19" s="1194"/>
      <c r="N19" s="1194"/>
    </row>
    <row r="20" spans="1:14" ht="9" customHeight="1" x14ac:dyDescent="0.25">
      <c r="A20" s="13"/>
      <c r="B20" s="13"/>
    </row>
    <row r="21" spans="1:14" ht="16.55" customHeight="1" x14ac:dyDescent="0.25">
      <c r="A21" s="1304" t="s">
        <v>673</v>
      </c>
      <c r="B21" s="1304"/>
      <c r="C21" s="1304"/>
      <c r="D21" s="1304"/>
      <c r="E21" s="1304"/>
      <c r="F21" s="1304"/>
      <c r="G21" s="1304"/>
      <c r="H21" s="1304"/>
      <c r="I21" s="1304"/>
      <c r="J21" s="1304"/>
      <c r="K21" s="1304"/>
      <c r="L21" s="1304"/>
      <c r="M21" s="1304"/>
      <c r="N21" s="1304"/>
    </row>
    <row r="22" spans="1:14" ht="16.55" customHeight="1" x14ac:dyDescent="0.25">
      <c r="A22" s="1296" t="s">
        <v>908</v>
      </c>
      <c r="B22" s="1297"/>
      <c r="C22" s="107" t="s">
        <v>894</v>
      </c>
      <c r="D22" s="12">
        <f t="shared" ref="D22:K22" si="0">E22-1</f>
        <v>-9</v>
      </c>
      <c r="E22" s="12">
        <f t="shared" si="0"/>
        <v>-8</v>
      </c>
      <c r="F22" s="12">
        <f t="shared" si="0"/>
        <v>-7</v>
      </c>
      <c r="G22" s="12">
        <f t="shared" si="0"/>
        <v>-6</v>
      </c>
      <c r="H22" s="12">
        <f t="shared" si="0"/>
        <v>-5</v>
      </c>
      <c r="I22" s="12">
        <f t="shared" si="0"/>
        <v>-4</v>
      </c>
      <c r="J22" s="12">
        <f t="shared" si="0"/>
        <v>-3</v>
      </c>
      <c r="K22" s="12">
        <f t="shared" si="0"/>
        <v>-2</v>
      </c>
      <c r="L22" s="12">
        <f>M22-1</f>
        <v>-1</v>
      </c>
      <c r="M22" s="12">
        <f>B2</f>
        <v>0</v>
      </c>
      <c r="N22" s="107" t="s">
        <v>693</v>
      </c>
    </row>
    <row r="23" spans="1:14" ht="16.55" customHeight="1" x14ac:dyDescent="0.25">
      <c r="A23" s="1298" t="s">
        <v>617</v>
      </c>
      <c r="B23" s="1299"/>
      <c r="C23" s="701">
        <f>D12_2311!C23+D12_2312!C23+D12_2313!C23+D12_2314!C23+D12_2315!C23+D12_2318!C23+D12_Coassurance!C23</f>
        <v>0</v>
      </c>
      <c r="D23" s="701">
        <f>D12_2311!D23+D12_2312!D23+D12_2313!D23+D12_2314!D23+D12_2315!D23+D12_2318!D23+D12_Coassurance!D23</f>
        <v>0</v>
      </c>
      <c r="E23" s="701">
        <f>D12_2311!E23+D12_2312!E23+D12_2313!E23+D12_2314!E23+D12_2315!E23+D12_2318!E23+D12_Coassurance!E23</f>
        <v>0</v>
      </c>
      <c r="F23" s="701">
        <f>D12_2311!F23+D12_2312!F23+D12_2313!F23+D12_2314!F23+D12_2315!F23+D12_2318!F23+D12_Coassurance!F23</f>
        <v>0</v>
      </c>
      <c r="G23" s="701">
        <f>D12_2311!G23+D12_2312!G23+D12_2313!G23+D12_2314!G23+D12_2315!G23+D12_2318!G23+D12_Coassurance!G23</f>
        <v>0</v>
      </c>
      <c r="H23" s="701">
        <f>D12_2311!H23+D12_2312!H23+D12_2313!H23+D12_2314!H23+D12_2315!H23+D12_2318!H23+D12_Coassurance!H23</f>
        <v>0</v>
      </c>
      <c r="I23" s="702">
        <f>D12_2311!I23+D12_2312!I23+D12_2313!I23+D12_2314!I23+D12_2315!I23+D12_2318!I23+D12_Coassurance!I23</f>
        <v>0</v>
      </c>
      <c r="J23" s="703">
        <f>D12_2311!J23+D12_2312!J23+D12_2313!J23+D12_2314!J23+D12_2315!J23+D12_2318!J23+D12_Coassurance!J23</f>
        <v>0</v>
      </c>
      <c r="K23" s="703">
        <f>D12_2311!K23+D12_2312!K23+D12_2313!K23+D12_2314!K23+D12_2315!K23+D12_2318!K23+D12_Coassurance!K23</f>
        <v>0</v>
      </c>
      <c r="L23" s="703">
        <f>D12_2311!L23+D12_2312!L23+D12_2313!L23+D12_2314!L23+D12_2315!L23+D12_2318!L23+D12_Coassurance!L23</f>
        <v>0</v>
      </c>
      <c r="M23" s="291" t="s">
        <v>618</v>
      </c>
      <c r="N23" s="291" t="s">
        <v>618</v>
      </c>
    </row>
    <row r="24" spans="1:14" ht="16.55" customHeight="1" x14ac:dyDescent="0.25">
      <c r="A24" s="1300" t="s">
        <v>619</v>
      </c>
      <c r="B24" s="1301"/>
      <c r="C24" s="701">
        <f>D12_2311!C24+D12_2312!C24+D12_2313!C24+D12_2314!C24+D12_2315!C24+D12_2318!C24+D12_Coassurance!C24</f>
        <v>0</v>
      </c>
      <c r="D24" s="701">
        <f>D12_2311!D24+D12_2312!D24+D12_2313!D24+D12_2314!D24+D12_2315!D24+D12_2318!D24+D12_Coassurance!D24</f>
        <v>0</v>
      </c>
      <c r="E24" s="701">
        <f>D12_2311!E24+D12_2312!E24+D12_2313!E24+D12_2314!E24+D12_2315!E24+D12_2318!E24+D12_Coassurance!E24</f>
        <v>0</v>
      </c>
      <c r="F24" s="701">
        <f>D12_2311!F24+D12_2312!F24+D12_2313!F24+D12_2314!F24+D12_2315!F24+D12_2318!F24+D12_Coassurance!F24</f>
        <v>0</v>
      </c>
      <c r="G24" s="701">
        <f>D12_2311!G24+D12_2312!G24+D12_2313!G24+D12_2314!G24+D12_2315!G24+D12_2318!G24+D12_Coassurance!G24</f>
        <v>0</v>
      </c>
      <c r="H24" s="701">
        <f>D12_2311!H24+D12_2312!H24+D12_2313!H24+D12_2314!H24+D12_2315!H24+D12_2318!H24+D12_Coassurance!H24</f>
        <v>0</v>
      </c>
      <c r="I24" s="702">
        <f>D12_2311!I24+D12_2312!I24+D12_2313!I24+D12_2314!I24+D12_2315!I24+D12_2318!I24+D12_Coassurance!I24</f>
        <v>0</v>
      </c>
      <c r="J24" s="703">
        <f>D12_2311!J24+D12_2312!J24+D12_2313!J24+D12_2314!J24+D12_2315!J24+D12_2318!J24+D12_Coassurance!J24</f>
        <v>0</v>
      </c>
      <c r="K24" s="703">
        <f>D12_2311!K24+D12_2312!K24+D12_2313!K24+D12_2314!K24+D12_2315!K24+D12_2318!K24+D12_Coassurance!K24</f>
        <v>0</v>
      </c>
      <c r="L24" s="703">
        <f>D12_2311!L24+D12_2312!L24+D12_2313!L24+D12_2314!L24+D12_2315!L24+D12_2318!L24+D12_Coassurance!L24</f>
        <v>0</v>
      </c>
      <c r="M24" s="291" t="s">
        <v>618</v>
      </c>
      <c r="N24" s="466">
        <f>SUM(C24:L24)</f>
        <v>0</v>
      </c>
    </row>
    <row r="25" spans="1:14" ht="16.55" customHeight="1" x14ac:dyDescent="0.25">
      <c r="A25" s="1300" t="s">
        <v>620</v>
      </c>
      <c r="B25" s="1301"/>
      <c r="C25" s="701">
        <f>D12_2311!C25+D12_2312!C25+D12_2313!C25+D12_2314!C25+D12_2315!C25+D12_2318!C25+D12_Coassurance!C25</f>
        <v>0</v>
      </c>
      <c r="D25" s="701">
        <f>D12_2311!D25+D12_2312!D25+D12_2313!D25+D12_2314!D25+D12_2315!D25+D12_2318!D25+D12_Coassurance!D25</f>
        <v>0</v>
      </c>
      <c r="E25" s="701">
        <f>D12_2311!E25+D12_2312!E25+D12_2313!E25+D12_2314!E25+D12_2315!E25+D12_2318!E25+D12_Coassurance!E25</f>
        <v>0</v>
      </c>
      <c r="F25" s="701">
        <f>D12_2311!F25+D12_2312!F25+D12_2313!F25+D12_2314!F25+D12_2315!F25+D12_2318!F25+D12_Coassurance!F25</f>
        <v>0</v>
      </c>
      <c r="G25" s="701">
        <f>D12_2311!G25+D12_2312!G25+D12_2313!G25+D12_2314!G25+D12_2315!G25+D12_2318!G25+D12_Coassurance!G25</f>
        <v>0</v>
      </c>
      <c r="H25" s="701">
        <f>D12_2311!H25+D12_2312!H25+D12_2313!H25+D12_2314!H25+D12_2315!H25+D12_2318!H25+D12_Coassurance!H25</f>
        <v>0</v>
      </c>
      <c r="I25" s="702">
        <f>D12_2311!I25+D12_2312!I25+D12_2313!I25+D12_2314!I25+D12_2315!I25+D12_2318!I25+D12_Coassurance!I25</f>
        <v>0</v>
      </c>
      <c r="J25" s="703">
        <f>D12_2311!J25+D12_2312!J25+D12_2313!J25+D12_2314!J25+D12_2315!J25+D12_2318!J25+D12_Coassurance!J25</f>
        <v>0</v>
      </c>
      <c r="K25" s="703">
        <f>D12_2311!K25+D12_2312!K25+D12_2313!K25+D12_2314!K25+D12_2315!K25+D12_2318!K25+D12_Coassurance!K25</f>
        <v>0</v>
      </c>
      <c r="L25" s="703">
        <f>D12_2311!L25+D12_2312!L25+D12_2313!L25+D12_2314!L25+D12_2315!L25+D12_2318!L25+D12_Coassurance!L25</f>
        <v>0</v>
      </c>
      <c r="M25" s="703">
        <f>D12_2311!M25+D12_2312!M25+D12_2313!M25+D12_2314!M25+D12_2315!M25+D12_2318!M25+D12_Coassurance!M25</f>
        <v>0</v>
      </c>
      <c r="N25" s="466">
        <f>SUM(C25:M25)</f>
        <v>0</v>
      </c>
    </row>
    <row r="26" spans="1:14" ht="16.55" customHeight="1" x14ac:dyDescent="0.25">
      <c r="A26" s="1302" t="s">
        <v>694</v>
      </c>
      <c r="B26" s="1303"/>
      <c r="C26" s="699">
        <f>D12_2311!C26+D12_2312!C26+D12_2313!C26+D12_2314!C26+D12_2315!C26+D12_2318!C26+D12_Coassurance!C26</f>
        <v>0</v>
      </c>
      <c r="D26" s="699">
        <f>D12_2311!D26+D12_2312!D26+D12_2313!D26+D12_2314!D26+D12_2315!D26+D12_2318!D26+D12_Coassurance!D26</f>
        <v>0</v>
      </c>
      <c r="E26" s="699">
        <f>D12_2311!E26+D12_2312!E26+D12_2313!E26+D12_2314!E26+D12_2315!E26+D12_2318!E26+D12_Coassurance!E26</f>
        <v>0</v>
      </c>
      <c r="F26" s="699">
        <f>D12_2311!F26+D12_2312!F26+D12_2313!F26+D12_2314!F26+D12_2315!F26+D12_2318!F26+D12_Coassurance!F26</f>
        <v>0</v>
      </c>
      <c r="G26" s="699">
        <f>D12_2311!G26+D12_2312!G26+D12_2313!G26+D12_2314!G26+D12_2315!G26+D12_2318!G26+D12_Coassurance!G26</f>
        <v>0</v>
      </c>
      <c r="H26" s="699">
        <f>D12_2311!H26+D12_2312!H26+D12_2313!H26+D12_2314!H26+D12_2315!H26+D12_2318!H26+D12_Coassurance!H26</f>
        <v>0</v>
      </c>
      <c r="I26" s="699" t="e">
        <f>D12_2311!I26+D12_2312!I26+D12_2313!I26+D12_2314!I26+D12_2315!I26+D12_2318!I26+D12_Coassurance!I26</f>
        <v>#DIV/0!</v>
      </c>
      <c r="J26" s="699" t="e">
        <f>D12_2311!J26+D12_2312!J26+D12_2313!J26+D12_2314!J26+D12_2315!J26+D12_2318!J26+D12_Coassurance!J26</f>
        <v>#DIV/0!</v>
      </c>
      <c r="K26" s="699" t="e">
        <f>D12_2311!K26+D12_2312!K26+D12_2313!K26+D12_2314!K26+D12_2315!K26+D12_2318!K26+D12_Coassurance!K26</f>
        <v>#DIV/0!</v>
      </c>
      <c r="L26" s="699" t="e">
        <f>D12_2311!L26+D12_2312!L26+D12_2313!L26+D12_2314!L26+D12_2315!L26+D12_2318!L26+D12_Coassurance!L26</f>
        <v>#DIV/0!</v>
      </c>
      <c r="M26" s="699" t="e">
        <f>D12_2311!M26+D12_2312!M26+D12_2313!M26+D12_2314!M26+D12_2315!M26+D12_2318!M26+D12_Coassurance!M26</f>
        <v>#DIV/0!</v>
      </c>
      <c r="N26" s="466" t="e">
        <f>SUM(C26:M26)</f>
        <v>#DIV/0!</v>
      </c>
    </row>
    <row r="27" spans="1:14" ht="16.55" customHeight="1" x14ac:dyDescent="0.25">
      <c r="A27" s="1296" t="s">
        <v>622</v>
      </c>
      <c r="B27" s="1297"/>
      <c r="C27" s="292" t="s">
        <v>618</v>
      </c>
      <c r="D27" s="265">
        <f>D23-D24+D25+D26</f>
        <v>0</v>
      </c>
      <c r="E27" s="265">
        <f t="shared" ref="E27:L27" si="1">E23-E24+E25+E26</f>
        <v>0</v>
      </c>
      <c r="F27" s="265">
        <f t="shared" si="1"/>
        <v>0</v>
      </c>
      <c r="G27" s="265">
        <f t="shared" si="1"/>
        <v>0</v>
      </c>
      <c r="H27" s="265">
        <f t="shared" si="1"/>
        <v>0</v>
      </c>
      <c r="I27" s="265" t="e">
        <f t="shared" si="1"/>
        <v>#DIV/0!</v>
      </c>
      <c r="J27" s="265" t="e">
        <f t="shared" si="1"/>
        <v>#DIV/0!</v>
      </c>
      <c r="K27" s="265" t="e">
        <f t="shared" si="1"/>
        <v>#DIV/0!</v>
      </c>
      <c r="L27" s="265" t="e">
        <f t="shared" si="1"/>
        <v>#DIV/0!</v>
      </c>
      <c r="M27" s="265" t="e">
        <f>M25+M26</f>
        <v>#DIV/0!</v>
      </c>
      <c r="N27" s="254" t="s">
        <v>618</v>
      </c>
    </row>
    <row r="28" spans="1:14" ht="16.55" customHeight="1" x14ac:dyDescent="0.25">
      <c r="A28" s="1298" t="s">
        <v>623</v>
      </c>
      <c r="B28" s="1299"/>
      <c r="C28" s="290"/>
      <c r="D28" s="290"/>
      <c r="E28" s="290"/>
      <c r="F28" s="290"/>
      <c r="G28" s="290"/>
      <c r="H28" s="290"/>
      <c r="I28" s="257"/>
      <c r="J28" s="291"/>
      <c r="K28" s="291"/>
      <c r="L28" s="291"/>
      <c r="M28" s="291"/>
      <c r="N28" s="291"/>
    </row>
    <row r="29" spans="1:14" ht="16.55" customHeight="1" x14ac:dyDescent="0.25">
      <c r="A29" s="1300" t="s">
        <v>624</v>
      </c>
      <c r="B29" s="1301"/>
      <c r="C29" s="290" t="s">
        <v>618</v>
      </c>
      <c r="D29" s="701">
        <f>D12_2311!D29+D12_2312!D29+D12_2313!D29+D12_2314!D29+D12_2315!D29+D12_2318!D29+D12_Coassurance!D29</f>
        <v>0</v>
      </c>
      <c r="E29" s="701">
        <f>D12_2311!E29+D12_2312!E29+D12_2313!E29+D12_2314!E29+D12_2315!E29+D12_2318!E29+D12_Coassurance!E29</f>
        <v>0</v>
      </c>
      <c r="F29" s="701">
        <f>D12_2311!F29+D12_2312!F29+D12_2313!F29+D12_2314!F29+D12_2315!F29+D12_2318!F29+D12_Coassurance!F29</f>
        <v>0</v>
      </c>
      <c r="G29" s="701">
        <f>D12_2311!G29+D12_2312!G29+D12_2313!G29+D12_2314!G29+D12_2315!G29+D12_2318!G29+D12_Coassurance!G29</f>
        <v>0</v>
      </c>
      <c r="H29" s="701">
        <f>D12_2311!H29+D12_2312!H29+D12_2313!H29+D12_2314!H29+D12_2315!H29+D12_2318!H29+D12_Coassurance!H29</f>
        <v>0</v>
      </c>
      <c r="I29" s="702">
        <f>D12_2311!I29+D12_2312!I29+D12_2313!I29+D12_2314!I29+D12_2315!I29+D12_2318!I29+D12_Coassurance!I29</f>
        <v>0</v>
      </c>
      <c r="J29" s="703">
        <f>D12_2311!J29+D12_2312!J29+D12_2313!J29+D12_2314!J29+D12_2315!J29+D12_2318!J29+D12_Coassurance!J29</f>
        <v>0</v>
      </c>
      <c r="K29" s="703">
        <f>D12_2311!K29+D12_2312!K29+D12_2313!K29+D12_2314!K29+D12_2315!K29+D12_2318!K29+D12_Coassurance!K29</f>
        <v>0</v>
      </c>
      <c r="L29" s="703">
        <f>D12_2311!L29+D12_2312!L29+D12_2313!L29+D12_2314!L29+D12_2315!L29+D12_2318!L29+D12_Coassurance!L29</f>
        <v>0</v>
      </c>
      <c r="M29" s="291" t="s">
        <v>618</v>
      </c>
      <c r="N29" s="291" t="s">
        <v>618</v>
      </c>
    </row>
    <row r="30" spans="1:14" ht="16.55" customHeight="1" x14ac:dyDescent="0.25">
      <c r="A30" s="1300" t="s">
        <v>625</v>
      </c>
      <c r="B30" s="1301"/>
      <c r="C30" s="701">
        <f>D12_2311!C30+D12_2312!C30+D12_2313!C30+D12_2314!C30+D12_2315!C30+D12_2318!C30+D12_Coassurance!C30</f>
        <v>0</v>
      </c>
      <c r="D30" s="701">
        <f>D12_2311!D30+D12_2312!D30+D12_2313!D30+D12_2314!D30+D12_2315!D30+D12_2318!D30+D12_Coassurance!D30</f>
        <v>0</v>
      </c>
      <c r="E30" s="701">
        <f>D12_2311!E30+D12_2312!E30+D12_2313!E30+D12_2314!E30+D12_2315!E30+D12_2318!E30+D12_Coassurance!E30</f>
        <v>0</v>
      </c>
      <c r="F30" s="701">
        <f>D12_2311!F30+D12_2312!F30+D12_2313!F30+D12_2314!F30+D12_2315!F30+D12_2318!F30+D12_Coassurance!F30</f>
        <v>0</v>
      </c>
      <c r="G30" s="701">
        <f>D12_2311!G30+D12_2312!G30+D12_2313!G30+D12_2314!G30+D12_2315!G30+D12_2318!G30+D12_Coassurance!G30</f>
        <v>0</v>
      </c>
      <c r="H30" s="701">
        <f>D12_2311!H30+D12_2312!H30+D12_2313!H30+D12_2314!H30+D12_2315!H30+D12_2318!H30+D12_Coassurance!H30</f>
        <v>0</v>
      </c>
      <c r="I30" s="702">
        <f>D12_2311!I30+D12_2312!I30+D12_2313!I30+D12_2314!I30+D12_2315!I30+D12_2318!I30+D12_Coassurance!I30</f>
        <v>0</v>
      </c>
      <c r="J30" s="703">
        <f>D12_2311!J30+D12_2312!J30+D12_2313!J30+D12_2314!J30+D12_2315!J30+D12_2318!J30+D12_Coassurance!J30</f>
        <v>0</v>
      </c>
      <c r="K30" s="703">
        <f>D12_2311!K30+D12_2312!K30+D12_2313!K30+D12_2314!K30+D12_2315!K30+D12_2318!K30+D12_Coassurance!K30</f>
        <v>0</v>
      </c>
      <c r="L30" s="703">
        <f>D12_2311!L30+D12_2312!L30+D12_2313!L30+D12_2314!L30+D12_2315!L30+D12_2318!L30+D12_Coassurance!L30</f>
        <v>0</v>
      </c>
      <c r="M30" s="703">
        <f>D12_2311!M30+D12_2312!M30+D12_2313!M30+D12_2314!M30+D12_2315!M30+D12_2318!M30+D12_Coassurance!M30</f>
        <v>0</v>
      </c>
      <c r="N30" s="264">
        <f>SUM(C30:M30)</f>
        <v>0</v>
      </c>
    </row>
    <row r="31" spans="1:14" ht="16.55" customHeight="1" x14ac:dyDescent="0.25">
      <c r="A31" s="1300" t="s">
        <v>731</v>
      </c>
      <c r="B31" s="1301"/>
      <c r="C31" s="701">
        <f>D12_2311!C31+D12_2312!C31+D12_2313!C31+D12_2314!C31+D12_2315!C31+D12_2318!C31+D12_Coassurance!C31</f>
        <v>0</v>
      </c>
      <c r="D31" s="701">
        <f>D12_2311!D31+D12_2312!D31+D12_2313!D31+D12_2314!D31+D12_2315!D31+D12_2318!D31+D12_Coassurance!D31</f>
        <v>0</v>
      </c>
      <c r="E31" s="701">
        <f>D12_2311!E31+D12_2312!E31+D12_2313!E31+D12_2314!E31+D12_2315!E31+D12_2318!E31+D12_Coassurance!E31</f>
        <v>0</v>
      </c>
      <c r="F31" s="701">
        <f>D12_2311!F31+D12_2312!F31+D12_2313!F31+D12_2314!F31+D12_2315!F31+D12_2318!F31+D12_Coassurance!F31</f>
        <v>0</v>
      </c>
      <c r="G31" s="701">
        <f>D12_2311!G31+D12_2312!G31+D12_2313!G31+D12_2314!G31+D12_2315!G31+D12_2318!G31+D12_Coassurance!G31</f>
        <v>0</v>
      </c>
      <c r="H31" s="701">
        <f>D12_2311!H31+D12_2312!H31+D12_2313!H31+D12_2314!H31+D12_2315!H31+D12_2318!H31+D12_Coassurance!H31</f>
        <v>0</v>
      </c>
      <c r="I31" s="702">
        <f>D12_2311!I31+D12_2312!I31+D12_2313!I31+D12_2314!I31+D12_2315!I31+D12_2318!I31+D12_Coassurance!I31</f>
        <v>0</v>
      </c>
      <c r="J31" s="703">
        <f>D12_2311!J31+D12_2312!J31+D12_2313!J31+D12_2314!J31+D12_2315!J31+D12_2318!J31+D12_Coassurance!J31</f>
        <v>0</v>
      </c>
      <c r="K31" s="703">
        <f>D12_2311!K31+D12_2312!K31+D12_2313!K31+D12_2314!K31+D12_2315!K31+D12_2318!K31+D12_Coassurance!K31</f>
        <v>0</v>
      </c>
      <c r="L31" s="703">
        <f>D12_2311!L31+D12_2312!L31+D12_2313!L31+D12_2314!L31+D12_2315!L31+D12_2318!L31+D12_Coassurance!L31</f>
        <v>0</v>
      </c>
      <c r="M31" s="291" t="s">
        <v>618</v>
      </c>
      <c r="N31" s="264">
        <f>SUM(C31:L31)</f>
        <v>0</v>
      </c>
    </row>
    <row r="32" spans="1:14" ht="16.55" customHeight="1" x14ac:dyDescent="0.25">
      <c r="A32" s="1300" t="s">
        <v>732</v>
      </c>
      <c r="B32" s="1301"/>
      <c r="C32" s="701">
        <f>D12_2311!C32+D12_2312!C32+D12_2313!C32+D12_2314!C32+D12_2315!C32+D12_2318!C32+D12_Coassurance!C32</f>
        <v>0</v>
      </c>
      <c r="D32" s="701">
        <f>D12_2311!D32+D12_2312!D32+D12_2313!D32+D12_2314!D32+D12_2315!D32+D12_2318!D32+D12_Coassurance!D32</f>
        <v>0</v>
      </c>
      <c r="E32" s="701">
        <f>D12_2311!E32+D12_2312!E32+D12_2313!E32+D12_2314!E32+D12_2315!E32+D12_2318!E32+D12_Coassurance!E32</f>
        <v>0</v>
      </c>
      <c r="F32" s="701">
        <f>D12_2311!F32+D12_2312!F32+D12_2313!F32+D12_2314!F32+D12_2315!F32+D12_2318!F32+D12_Coassurance!F32</f>
        <v>0</v>
      </c>
      <c r="G32" s="701">
        <f>D12_2311!G32+D12_2312!G32+D12_2313!G32+D12_2314!G32+D12_2315!G32+D12_2318!G32+D12_Coassurance!G32</f>
        <v>0</v>
      </c>
      <c r="H32" s="701">
        <f>D12_2311!H32+D12_2312!H32+D12_2313!H32+D12_2314!H32+D12_2315!H32+D12_2318!H32+D12_Coassurance!H32</f>
        <v>0</v>
      </c>
      <c r="I32" s="702">
        <f>D12_2311!I32+D12_2312!I32+D12_2313!I32+D12_2314!I32+D12_2315!I32+D12_2318!I32+D12_Coassurance!I32</f>
        <v>0</v>
      </c>
      <c r="J32" s="703">
        <f>D12_2311!J32+D12_2312!J32+D12_2313!J32+D12_2314!J32+D12_2315!J32+D12_2318!J32+D12_Coassurance!J32</f>
        <v>0</v>
      </c>
      <c r="K32" s="703">
        <f>D12_2311!K32+D12_2312!K32+D12_2313!K32+D12_2314!K32+D12_2315!K32+D12_2318!K32+D12_Coassurance!K32</f>
        <v>0</v>
      </c>
      <c r="L32" s="703">
        <f>D12_2311!L32+D12_2312!L32+D12_2313!L32+D12_2314!L32+D12_2315!L32+D12_2318!L32+D12_Coassurance!L32</f>
        <v>0</v>
      </c>
      <c r="M32" s="291" t="s">
        <v>618</v>
      </c>
      <c r="N32" s="264">
        <f>SUM(C32:L32)</f>
        <v>0</v>
      </c>
    </row>
    <row r="33" spans="1:14" ht="16.55" customHeight="1" x14ac:dyDescent="0.25">
      <c r="A33" s="1300" t="s">
        <v>733</v>
      </c>
      <c r="B33" s="1301"/>
      <c r="C33" s="701">
        <f>D12_2311!C33+D12_2312!C33+D12_2313!C33+D12_2314!C33+D12_2315!C33+D12_2318!C33+D12_Coassurance!C33</f>
        <v>0</v>
      </c>
      <c r="D33" s="701">
        <f>D12_2311!D33+D12_2312!D33+D12_2313!D33+D12_2314!D33+D12_2315!D33+D12_2318!D33+D12_Coassurance!D33</f>
        <v>0</v>
      </c>
      <c r="E33" s="701">
        <f>D12_2311!E33+D12_2312!E33+D12_2313!E33+D12_2314!E33+D12_2315!E33+D12_2318!E33+D12_Coassurance!E33</f>
        <v>0</v>
      </c>
      <c r="F33" s="701">
        <f>D12_2311!F33+D12_2312!F33+D12_2313!F33+D12_2314!F33+D12_2315!F33+D12_2318!F33+D12_Coassurance!F33</f>
        <v>0</v>
      </c>
      <c r="G33" s="701">
        <f>D12_2311!G33+D12_2312!G33+D12_2313!G33+D12_2314!G33+D12_2315!G33+D12_2318!G33+D12_Coassurance!G33</f>
        <v>0</v>
      </c>
      <c r="H33" s="701">
        <f>D12_2311!H33+D12_2312!H33+D12_2313!H33+D12_2314!H33+D12_2315!H33+D12_2318!H33+D12_Coassurance!H33</f>
        <v>0</v>
      </c>
      <c r="I33" s="702">
        <f>D12_2311!I33+D12_2312!I33+D12_2313!I33+D12_2314!I33+D12_2315!I33+D12_2318!I33+D12_Coassurance!I33</f>
        <v>0</v>
      </c>
      <c r="J33" s="703">
        <f>D12_2311!J33+D12_2312!J33+D12_2313!J33+D12_2314!J33+D12_2315!J33+D12_2318!J33+D12_Coassurance!J33</f>
        <v>0</v>
      </c>
      <c r="K33" s="703">
        <f>D12_2311!K33+D12_2312!K33+D12_2313!K33+D12_2314!K33+D12_2315!K33+D12_2318!K33+D12_Coassurance!K33</f>
        <v>0</v>
      </c>
      <c r="L33" s="703">
        <f>D12_2311!L33+D12_2312!L33+D12_2313!L33+D12_2314!L33+D12_2315!L33+D12_2318!L33+D12_Coassurance!L33</f>
        <v>0</v>
      </c>
      <c r="M33" s="291" t="s">
        <v>618</v>
      </c>
      <c r="N33" s="264">
        <f>SUM(C33:L33)</f>
        <v>0</v>
      </c>
    </row>
    <row r="34" spans="1:14" ht="16.55" customHeight="1" x14ac:dyDescent="0.25">
      <c r="A34" s="1300" t="s">
        <v>734</v>
      </c>
      <c r="B34" s="1301"/>
      <c r="C34" s="701">
        <f>D12_2311!C34+D12_2312!C34+D12_2313!C34+D12_2314!C34+D12_2315!C34+D12_2318!C34+D12_Coassurance!C34</f>
        <v>0</v>
      </c>
      <c r="D34" s="701">
        <f>D12_2311!D34+D12_2312!D34+D12_2313!D34+D12_2314!D34+D12_2315!D34+D12_2318!D34+D12_Coassurance!D34</f>
        <v>0</v>
      </c>
      <c r="E34" s="701">
        <f>D12_2311!E34+D12_2312!E34+D12_2313!E34+D12_2314!E34+D12_2315!E34+D12_2318!E34+D12_Coassurance!E34</f>
        <v>0</v>
      </c>
      <c r="F34" s="701">
        <f>D12_2311!F34+D12_2312!F34+D12_2313!F34+D12_2314!F34+D12_2315!F34+D12_2318!F34+D12_Coassurance!F34</f>
        <v>0</v>
      </c>
      <c r="G34" s="701">
        <f>D12_2311!G34+D12_2312!G34+D12_2313!G34+D12_2314!G34+D12_2315!G34+D12_2318!G34+D12_Coassurance!G34</f>
        <v>0</v>
      </c>
      <c r="H34" s="701">
        <f>D12_2311!H34+D12_2312!H34+D12_2313!H34+D12_2314!H34+D12_2315!H34+D12_2318!H34+D12_Coassurance!H34</f>
        <v>0</v>
      </c>
      <c r="I34" s="702">
        <f>D12_2311!I34+D12_2312!I34+D12_2313!I34+D12_2314!I34+D12_2315!I34+D12_2318!I34+D12_Coassurance!I34</f>
        <v>0</v>
      </c>
      <c r="J34" s="703">
        <f>D12_2311!J34+D12_2312!J34+D12_2313!J34+D12_2314!J34+D12_2315!J34+D12_2318!J34+D12_Coassurance!J34</f>
        <v>0</v>
      </c>
      <c r="K34" s="703">
        <f>D12_2311!K34+D12_2312!K34+D12_2313!K34+D12_2314!K34+D12_2315!K34+D12_2318!K34+D12_Coassurance!K34</f>
        <v>0</v>
      </c>
      <c r="L34" s="703">
        <f>D12_2311!L34+D12_2312!L34+D12_2313!L34+D12_2314!L34+D12_2315!L34+D12_2318!L34+D12_Coassurance!L34</f>
        <v>0</v>
      </c>
      <c r="M34" s="291" t="s">
        <v>618</v>
      </c>
      <c r="N34" s="264">
        <f>SUM(C34:L34)</f>
        <v>0</v>
      </c>
    </row>
    <row r="35" spans="1:14" ht="16.55" customHeight="1" x14ac:dyDescent="0.25">
      <c r="A35" s="1300" t="s">
        <v>628</v>
      </c>
      <c r="B35" s="1301"/>
      <c r="C35" s="701">
        <f>D12_2311!C35+D12_2312!C35+D12_2313!C35+D12_2314!C35+D12_2315!C35+D12_2318!C35+D12_Coassurance!C35</f>
        <v>0</v>
      </c>
      <c r="D35" s="701">
        <f>D12_2311!D35+D12_2312!D35+D12_2313!D35+D12_2314!D35+D12_2315!D35+D12_2318!D35+D12_Coassurance!D35</f>
        <v>0</v>
      </c>
      <c r="E35" s="701">
        <f>D12_2311!E35+D12_2312!E35+D12_2313!E35+D12_2314!E35+D12_2315!E35+D12_2318!E35+D12_Coassurance!E35</f>
        <v>0</v>
      </c>
      <c r="F35" s="701">
        <f>D12_2311!F35+D12_2312!F35+D12_2313!F35+D12_2314!F35+D12_2315!F35+D12_2318!F35+D12_Coassurance!F35</f>
        <v>0</v>
      </c>
      <c r="G35" s="701">
        <f>D12_2311!G35+D12_2312!G35+D12_2313!G35+D12_2314!G35+D12_2315!G35+D12_2318!G35+D12_Coassurance!G35</f>
        <v>0</v>
      </c>
      <c r="H35" s="701">
        <f>D12_2311!H35+D12_2312!H35+D12_2313!H35+D12_2314!H35+D12_2315!H35+D12_2318!H35+D12_Coassurance!H35</f>
        <v>0</v>
      </c>
      <c r="I35" s="702">
        <f>D12_2311!I35+D12_2312!I35+D12_2313!I35+D12_2314!I35+D12_2315!I35+D12_2318!I35+D12_Coassurance!I35</f>
        <v>0</v>
      </c>
      <c r="J35" s="703">
        <f>D12_2311!J35+D12_2312!J35+D12_2313!J35+D12_2314!J35+D12_2315!J35+D12_2318!J35+D12_Coassurance!J35</f>
        <v>0</v>
      </c>
      <c r="K35" s="703">
        <f>D12_2311!K35+D12_2312!K35+D12_2313!K35+D12_2314!K35+D12_2315!K35+D12_2318!K35+D12_Coassurance!K35</f>
        <v>0</v>
      </c>
      <c r="L35" s="703">
        <f>D12_2311!L35+D12_2312!L35+D12_2313!L35+D12_2314!L35+D12_2315!L35+D12_2318!L35+D12_Coassurance!L35</f>
        <v>0</v>
      </c>
      <c r="M35" s="291" t="s">
        <v>618</v>
      </c>
      <c r="N35" s="264">
        <f>SUM(C35:L35)</f>
        <v>0</v>
      </c>
    </row>
    <row r="36" spans="1:14" ht="16.55" customHeight="1" x14ac:dyDescent="0.25">
      <c r="A36" s="1302" t="s">
        <v>629</v>
      </c>
      <c r="B36" s="1303"/>
      <c r="C36" s="699">
        <f>D12_2311!C36+D12_2312!C36+D12_2313!C36+D12_2314!C36+D12_2315!C36+D12_2318!C36+D12_Coassurance!C36</f>
        <v>0</v>
      </c>
      <c r="D36" s="699">
        <f>D12_2311!D36+D12_2312!D36+D12_2313!D36+D12_2314!D36+D12_2315!D36+D12_2318!D36+D12_Coassurance!D36</f>
        <v>0</v>
      </c>
      <c r="E36" s="699">
        <f>D12_2311!E36+D12_2312!E36+D12_2313!E36+D12_2314!E36+D12_2315!E36+D12_2318!E36+D12_Coassurance!E36</f>
        <v>0</v>
      </c>
      <c r="F36" s="699">
        <f>D12_2311!F36+D12_2312!F36+D12_2313!F36+D12_2314!F36+D12_2315!F36+D12_2318!F36+D12_Coassurance!F36</f>
        <v>0</v>
      </c>
      <c r="G36" s="699">
        <f>D12_2311!G36+D12_2312!G36+D12_2313!G36+D12_2314!G36+D12_2315!G36+D12_2318!G36+D12_Coassurance!G36</f>
        <v>0</v>
      </c>
      <c r="H36" s="699">
        <f>D12_2311!H36+D12_2312!H36+D12_2313!H36+D12_2314!H36+D12_2315!H36+D12_2318!H36+D12_Coassurance!H36</f>
        <v>0</v>
      </c>
      <c r="I36" s="704" t="e">
        <f>D12_2311!I36+D12_2312!I36+D12_2313!I36+D12_2314!I36+D12_2315!I36+D12_2318!I36+D12_Coassurance!I36</f>
        <v>#DIV/0!</v>
      </c>
      <c r="J36" s="705" t="e">
        <f>D12_2311!J36+D12_2312!J36+D12_2313!J36+D12_2314!J36+D12_2315!J36+D12_2318!J36+D12_Coassurance!J36</f>
        <v>#DIV/0!</v>
      </c>
      <c r="K36" s="705" t="e">
        <f>D12_2311!K36+D12_2312!K36+D12_2313!K36+D12_2314!K36+D12_2315!K36+D12_2318!K36+D12_Coassurance!K36</f>
        <v>#DIV/0!</v>
      </c>
      <c r="L36" s="705" t="e">
        <f>D12_2311!L36+D12_2312!L36+D12_2313!L36+D12_2314!L36+D12_2315!L36+D12_2318!L36+D12_Coassurance!L36</f>
        <v>#DIV/0!</v>
      </c>
      <c r="M36" s="705" t="e">
        <f>D12_2311!M36+D12_2312!M36+D12_2313!M36+D12_2314!M36+D12_2315!M36+D12_2318!M36+D12_Coassurance!M36</f>
        <v>#DIV/0!</v>
      </c>
      <c r="N36" s="265" t="e">
        <f>SUM(C36:M36)</f>
        <v>#DIV/0!</v>
      </c>
    </row>
    <row r="37" spans="1:14" s="698" customFormat="1" ht="18.95" hidden="1" customHeight="1" x14ac:dyDescent="0.25">
      <c r="A37" s="1263" t="s">
        <v>200</v>
      </c>
      <c r="B37" s="1263"/>
      <c r="C37" s="697"/>
      <c r="D37" s="697"/>
      <c r="E37" s="697"/>
      <c r="F37" s="697"/>
      <c r="G37" s="697"/>
      <c r="H37" s="697"/>
      <c r="I37" s="697"/>
      <c r="J37" s="697"/>
      <c r="K37" s="697"/>
      <c r="L37" s="697"/>
      <c r="M37" s="654" t="s">
        <v>618</v>
      </c>
      <c r="N37" s="697"/>
    </row>
    <row r="38" spans="1:14" s="698" customFormat="1" ht="24.75" hidden="1" customHeight="1" x14ac:dyDescent="0.25">
      <c r="A38" s="1263" t="s">
        <v>201</v>
      </c>
      <c r="B38" s="1263"/>
      <c r="C38" s="697"/>
      <c r="D38" s="697"/>
      <c r="E38" s="697"/>
      <c r="F38" s="697"/>
      <c r="G38" s="697"/>
      <c r="H38" s="697"/>
      <c r="I38" s="697"/>
      <c r="J38" s="697"/>
      <c r="K38" s="697"/>
      <c r="L38" s="697"/>
      <c r="M38" s="258" t="s">
        <v>618</v>
      </c>
      <c r="N38" s="697"/>
    </row>
    <row r="39" spans="1:14" ht="10.5" customHeight="1" x14ac:dyDescent="0.25">
      <c r="A39" s="84"/>
      <c r="B39" s="84"/>
      <c r="C39" s="84"/>
      <c r="D39" s="84"/>
      <c r="E39" s="84"/>
      <c r="F39" s="84"/>
      <c r="G39" s="84"/>
      <c r="H39" s="84"/>
      <c r="I39" s="84"/>
      <c r="J39" s="84"/>
      <c r="K39" s="84"/>
      <c r="L39" s="84"/>
      <c r="M39" s="84"/>
      <c r="N39" s="84"/>
    </row>
    <row r="40" spans="1:14" ht="14.1" customHeight="1" x14ac:dyDescent="0.25">
      <c r="A40" s="1192" t="s">
        <v>695</v>
      </c>
      <c r="B40" s="1192"/>
      <c r="C40" s="1192"/>
      <c r="D40" s="1192"/>
      <c r="E40" s="1192"/>
      <c r="F40" s="1192"/>
      <c r="G40" s="1192"/>
      <c r="H40" s="1192"/>
      <c r="I40" s="1192"/>
    </row>
    <row r="41" spans="1:14" ht="14.1" customHeight="1" x14ac:dyDescent="0.25">
      <c r="A41" s="1192" t="s">
        <v>735</v>
      </c>
      <c r="B41" s="1192"/>
      <c r="C41" s="1192"/>
      <c r="D41" s="1192"/>
      <c r="E41" s="1192"/>
      <c r="F41" s="1192"/>
      <c r="G41" s="1192"/>
      <c r="H41" s="1192"/>
      <c r="I41" s="1192"/>
    </row>
    <row r="42" spans="1:14" ht="14.1" customHeight="1" x14ac:dyDescent="0.25">
      <c r="A42" s="1192" t="s">
        <v>631</v>
      </c>
      <c r="B42" s="1192"/>
      <c r="C42" s="1192"/>
      <c r="D42" s="1192"/>
      <c r="E42" s="1192"/>
      <c r="F42" s="1192"/>
      <c r="G42" s="1192"/>
      <c r="H42" s="1192"/>
      <c r="I42" s="1192"/>
    </row>
    <row r="43" spans="1:14" ht="16.55" customHeight="1" x14ac:dyDescent="0.25">
      <c r="A43" s="144"/>
    </row>
    <row r="44" spans="1:14" ht="16.55" customHeight="1" x14ac:dyDescent="0.25"/>
    <row r="45" spans="1:14" ht="16.55" customHeight="1" x14ac:dyDescent="0.25">
      <c r="A45" s="1304" t="s">
        <v>672</v>
      </c>
      <c r="B45" s="1304"/>
      <c r="C45" s="1304"/>
      <c r="D45" s="1304"/>
      <c r="E45" s="1304"/>
      <c r="F45" s="1304"/>
      <c r="G45" s="1304"/>
      <c r="H45" s="1304"/>
      <c r="I45" s="1304"/>
      <c r="J45" s="1304"/>
      <c r="K45" s="1304"/>
      <c r="L45" s="1304"/>
      <c r="M45" s="1304"/>
      <c r="N45" s="1304"/>
    </row>
    <row r="46" spans="1:14" ht="16.55" customHeight="1" x14ac:dyDescent="0.25">
      <c r="A46" s="1296" t="s">
        <v>908</v>
      </c>
      <c r="B46" s="1297"/>
      <c r="C46" s="107" t="s">
        <v>894</v>
      </c>
      <c r="D46" s="12">
        <f t="shared" ref="D46:K46" si="2">E46-1</f>
        <v>-9</v>
      </c>
      <c r="E46" s="12">
        <f t="shared" si="2"/>
        <v>-8</v>
      </c>
      <c r="F46" s="12">
        <f t="shared" si="2"/>
        <v>-7</v>
      </c>
      <c r="G46" s="12">
        <f t="shared" si="2"/>
        <v>-6</v>
      </c>
      <c r="H46" s="12">
        <f t="shared" si="2"/>
        <v>-5</v>
      </c>
      <c r="I46" s="12">
        <f t="shared" si="2"/>
        <v>-4</v>
      </c>
      <c r="J46" s="12">
        <f t="shared" si="2"/>
        <v>-3</v>
      </c>
      <c r="K46" s="12">
        <f t="shared" si="2"/>
        <v>-2</v>
      </c>
      <c r="L46" s="12">
        <f>M46-1</f>
        <v>-1</v>
      </c>
      <c r="M46" s="12">
        <f>B2</f>
        <v>0</v>
      </c>
      <c r="N46" s="107" t="s">
        <v>693</v>
      </c>
    </row>
    <row r="47" spans="1:14" ht="18.95" customHeight="1" x14ac:dyDescent="0.25">
      <c r="A47" s="1298" t="s">
        <v>617</v>
      </c>
      <c r="B47" s="1299"/>
      <c r="C47" s="701">
        <f>D12_2311!C47+D12_2312!C47+D12_2313!C47+D12_2314!C47+D12_2315!C47+D12_2318!C47+D12_Coassurance!C47</f>
        <v>0</v>
      </c>
      <c r="D47" s="701">
        <f>D12_2311!D47+D12_2312!D47+D12_2313!D47+D12_2314!D47+D12_2315!D47+D12_2318!D47+D12_Coassurance!D47</f>
        <v>0</v>
      </c>
      <c r="E47" s="701">
        <f>D12_2311!E47+D12_2312!E47+D12_2313!E47+D12_2314!E47+D12_2315!E47+D12_2318!E47+D12_Coassurance!E47</f>
        <v>0</v>
      </c>
      <c r="F47" s="701">
        <f>D12_2311!F47+D12_2312!F47+D12_2313!F47+D12_2314!F47+D12_2315!F47+D12_2318!F47+D12_Coassurance!F47</f>
        <v>0</v>
      </c>
      <c r="G47" s="701">
        <f>D12_2311!G47+D12_2312!G47+D12_2313!G47+D12_2314!G47+D12_2315!G47+D12_2318!G47+D12_Coassurance!G47</f>
        <v>0</v>
      </c>
      <c r="H47" s="701">
        <f>D12_2311!H47+D12_2312!H47+D12_2313!H47+D12_2314!H47+D12_2315!H47+D12_2318!H47+D12_Coassurance!H47</f>
        <v>0</v>
      </c>
      <c r="I47" s="702">
        <f>D12_2311!I47+D12_2312!I47+D12_2313!I47+D12_2314!I47+D12_2315!I47+D12_2318!I47+D12_Coassurance!I47</f>
        <v>0</v>
      </c>
      <c r="J47" s="703">
        <f>D12_2311!J47+D12_2312!J47+D12_2313!J47+D12_2314!J47+D12_2315!J47+D12_2318!J47+D12_Coassurance!J47</f>
        <v>0</v>
      </c>
      <c r="K47" s="703">
        <f>D12_2311!K47+D12_2312!K47+D12_2313!K47+D12_2314!K47+D12_2315!K47+D12_2318!K47+D12_Coassurance!K47</f>
        <v>0</v>
      </c>
      <c r="L47" s="703">
        <f>D12_2311!L47+D12_2312!L47+D12_2313!L47+D12_2314!L47+D12_2315!L47+D12_2318!L47+D12_Coassurance!L47</f>
        <v>0</v>
      </c>
      <c r="M47" s="291" t="s">
        <v>618</v>
      </c>
      <c r="N47" s="291" t="s">
        <v>618</v>
      </c>
    </row>
    <row r="48" spans="1:14" ht="18.95" customHeight="1" x14ac:dyDescent="0.25">
      <c r="A48" s="1300" t="s">
        <v>619</v>
      </c>
      <c r="B48" s="1301"/>
      <c r="C48" s="701">
        <f>D12_2311!C48+D12_2312!C48+D12_2313!C48+D12_2314!C48+D12_2315!C48+D12_2318!C48+D12_Coassurance!C48</f>
        <v>0</v>
      </c>
      <c r="D48" s="701">
        <f>D12_2311!D48+D12_2312!D48+D12_2313!D48+D12_2314!D48+D12_2315!D48+D12_2318!D48+D12_Coassurance!D48</f>
        <v>0</v>
      </c>
      <c r="E48" s="701">
        <f>D12_2311!E48+D12_2312!E48+D12_2313!E48+D12_2314!E48+D12_2315!E48+D12_2318!E48+D12_Coassurance!E48</f>
        <v>0</v>
      </c>
      <c r="F48" s="701">
        <f>D12_2311!F48+D12_2312!F48+D12_2313!F48+D12_2314!F48+D12_2315!F48+D12_2318!F48+D12_Coassurance!F48</f>
        <v>0</v>
      </c>
      <c r="G48" s="701">
        <f>D12_2311!G48+D12_2312!G48+D12_2313!G48+D12_2314!G48+D12_2315!G48+D12_2318!G48+D12_Coassurance!G48</f>
        <v>0</v>
      </c>
      <c r="H48" s="701">
        <f>D12_2311!H48+D12_2312!H48+D12_2313!H48+D12_2314!H48+D12_2315!H48+D12_2318!H48+D12_Coassurance!H48</f>
        <v>0</v>
      </c>
      <c r="I48" s="702">
        <f>D12_2311!I48+D12_2312!I48+D12_2313!I48+D12_2314!I48+D12_2315!I48+D12_2318!I48+D12_Coassurance!I48</f>
        <v>0</v>
      </c>
      <c r="J48" s="703">
        <f>D12_2311!J48+D12_2312!J48+D12_2313!J48+D12_2314!J48+D12_2315!J48+D12_2318!J48+D12_Coassurance!J48</f>
        <v>0</v>
      </c>
      <c r="K48" s="703">
        <f>D12_2311!K48+D12_2312!K48+D12_2313!K48+D12_2314!K48+D12_2315!K48+D12_2318!K48+D12_Coassurance!K48</f>
        <v>0</v>
      </c>
      <c r="L48" s="703">
        <f>D12_2311!L48+D12_2312!L48+D12_2313!L48+D12_2314!L48+D12_2315!L48+D12_2318!L48+D12_Coassurance!L48</f>
        <v>0</v>
      </c>
      <c r="M48" s="291" t="s">
        <v>618</v>
      </c>
      <c r="N48" s="466">
        <f>SUM(C48:L48)</f>
        <v>0</v>
      </c>
    </row>
    <row r="49" spans="1:14" ht="18.95" customHeight="1" x14ac:dyDescent="0.25">
      <c r="A49" s="1300" t="s">
        <v>620</v>
      </c>
      <c r="B49" s="1301"/>
      <c r="C49" s="701">
        <f>D12_2311!C49+D12_2312!C49+D12_2313!C49+D12_2314!C49+D12_2315!C49+D12_2318!C49+D12_Coassurance!C49</f>
        <v>0</v>
      </c>
      <c r="D49" s="701">
        <f>D12_2311!D49+D12_2312!D49+D12_2313!D49+D12_2314!D49+D12_2315!D49+D12_2318!D49+D12_Coassurance!D49</f>
        <v>0</v>
      </c>
      <c r="E49" s="701">
        <f>D12_2311!E49+D12_2312!E49+D12_2313!E49+D12_2314!E49+D12_2315!E49+D12_2318!E49+D12_Coassurance!E49</f>
        <v>0</v>
      </c>
      <c r="F49" s="701">
        <f>D12_2311!F49+D12_2312!F49+D12_2313!F49+D12_2314!F49+D12_2315!F49+D12_2318!F49+D12_Coassurance!F49</f>
        <v>0</v>
      </c>
      <c r="G49" s="701">
        <f>D12_2311!G49+D12_2312!G49+D12_2313!G49+D12_2314!G49+D12_2315!G49+D12_2318!G49+D12_Coassurance!G49</f>
        <v>0</v>
      </c>
      <c r="H49" s="701">
        <f>D12_2311!H49+D12_2312!H49+D12_2313!H49+D12_2314!H49+D12_2315!H49+D12_2318!H49+D12_Coassurance!H49</f>
        <v>0</v>
      </c>
      <c r="I49" s="702">
        <f>D12_2311!I49+D12_2312!I49+D12_2313!I49+D12_2314!I49+D12_2315!I49+D12_2318!I49+D12_Coassurance!I49</f>
        <v>0</v>
      </c>
      <c r="J49" s="703">
        <f>D12_2311!J49+D12_2312!J49+D12_2313!J49+D12_2314!J49+D12_2315!J49+D12_2318!J49+D12_Coassurance!J49</f>
        <v>0</v>
      </c>
      <c r="K49" s="703">
        <f>D12_2311!K49+D12_2312!K49+D12_2313!K49+D12_2314!K49+D12_2315!K49+D12_2318!K49+D12_Coassurance!K49</f>
        <v>0</v>
      </c>
      <c r="L49" s="703">
        <f>D12_2311!L49+D12_2312!L49+D12_2313!L49+D12_2314!L49+D12_2315!L49+D12_2318!L49+D12_Coassurance!L49</f>
        <v>0</v>
      </c>
      <c r="M49" s="703">
        <f>D12_2311!M49+D12_2312!M49+D12_2313!M49+D12_2314!M49+D12_2315!M49+D12_2318!M49+D12_Coassurance!M49</f>
        <v>0</v>
      </c>
      <c r="N49" s="466">
        <f>SUM(C49:M49)</f>
        <v>0</v>
      </c>
    </row>
    <row r="50" spans="1:14" ht="18.95" customHeight="1" x14ac:dyDescent="0.25">
      <c r="A50" s="1302" t="s">
        <v>694</v>
      </c>
      <c r="B50" s="1303"/>
      <c r="C50" s="699">
        <f>D12_2311!C50+D12_2312!C50+D12_2313!C50+D12_2314!C50+D12_2315!C50+D12_2318!C50+D12_Coassurance!C50</f>
        <v>0</v>
      </c>
      <c r="D50" s="699">
        <f>D12_2311!D50+D12_2312!D50+D12_2313!D50+D12_2314!D50+D12_2315!D50+D12_2318!D50+D12_Coassurance!D50</f>
        <v>0</v>
      </c>
      <c r="E50" s="699">
        <f>D12_2311!E50+D12_2312!E50+D12_2313!E50+D12_2314!E50+D12_2315!E50+D12_2318!E50+D12_Coassurance!E50</f>
        <v>0</v>
      </c>
      <c r="F50" s="699">
        <f>D12_2311!F50+D12_2312!F50+D12_2313!F50+D12_2314!F50+D12_2315!F50+D12_2318!F50+D12_Coassurance!F50</f>
        <v>0</v>
      </c>
      <c r="G50" s="699">
        <f>D12_2311!G50+D12_2312!G50+D12_2313!G50+D12_2314!G50+D12_2315!G50+D12_2318!G50+D12_Coassurance!G50</f>
        <v>0</v>
      </c>
      <c r="H50" s="699">
        <f>D12_2311!H50+D12_2312!H50+D12_2313!H50+D12_2314!H50+D12_2315!H50+D12_2318!H50+D12_Coassurance!H50</f>
        <v>0</v>
      </c>
      <c r="I50" s="699" t="e">
        <f>D12_2311!I50+D12_2312!I50+D12_2313!I50+D12_2314!I50+D12_2315!I50+D12_2318!I50+D12_Coassurance!I50</f>
        <v>#DIV/0!</v>
      </c>
      <c r="J50" s="699" t="e">
        <f>D12_2311!J50+D12_2312!J50+D12_2313!J50+D12_2314!J50+D12_2315!J50+D12_2318!J50+D12_Coassurance!J50</f>
        <v>#DIV/0!</v>
      </c>
      <c r="K50" s="699" t="e">
        <f>D12_2311!K50+D12_2312!K50+D12_2313!K50+D12_2314!K50+D12_2315!K50+D12_2318!K50+D12_Coassurance!K50</f>
        <v>#DIV/0!</v>
      </c>
      <c r="L50" s="699" t="e">
        <f>D12_2311!L50+D12_2312!L50+D12_2313!L50+D12_2314!L50+D12_2315!L50+D12_2318!L50+D12_Coassurance!L50</f>
        <v>#DIV/0!</v>
      </c>
      <c r="M50" s="699" t="e">
        <f>D12_2311!M50+D12_2312!M50+D12_2313!M50+D12_2314!M50+D12_2315!M50+D12_2318!M50+D12_Coassurance!M50</f>
        <v>#DIV/0!</v>
      </c>
      <c r="N50" s="466" t="e">
        <f>SUM(C50:M50)</f>
        <v>#DIV/0!</v>
      </c>
    </row>
    <row r="51" spans="1:14" ht="18.95" customHeight="1" x14ac:dyDescent="0.25">
      <c r="A51" s="1296" t="s">
        <v>622</v>
      </c>
      <c r="B51" s="1297"/>
      <c r="C51" s="292" t="s">
        <v>618</v>
      </c>
      <c r="D51" s="265">
        <f t="shared" ref="D51:L51" si="3">D47-D48+D49+D50</f>
        <v>0</v>
      </c>
      <c r="E51" s="265">
        <f t="shared" si="3"/>
        <v>0</v>
      </c>
      <c r="F51" s="265">
        <f t="shared" si="3"/>
        <v>0</v>
      </c>
      <c r="G51" s="265">
        <f t="shared" si="3"/>
        <v>0</v>
      </c>
      <c r="H51" s="265">
        <f t="shared" si="3"/>
        <v>0</v>
      </c>
      <c r="I51" s="265" t="e">
        <f t="shared" si="3"/>
        <v>#DIV/0!</v>
      </c>
      <c r="J51" s="265" t="e">
        <f t="shared" si="3"/>
        <v>#DIV/0!</v>
      </c>
      <c r="K51" s="265" t="e">
        <f t="shared" si="3"/>
        <v>#DIV/0!</v>
      </c>
      <c r="L51" s="265" t="e">
        <f t="shared" si="3"/>
        <v>#DIV/0!</v>
      </c>
      <c r="M51" s="265" t="e">
        <f>M49+M50</f>
        <v>#DIV/0!</v>
      </c>
      <c r="N51" s="254" t="s">
        <v>618</v>
      </c>
    </row>
    <row r="52" spans="1:14" ht="18.95" customHeight="1" x14ac:dyDescent="0.25">
      <c r="A52" s="1298" t="s">
        <v>623</v>
      </c>
      <c r="B52" s="1299"/>
      <c r="C52" s="290"/>
      <c r="D52" s="290"/>
      <c r="E52" s="290"/>
      <c r="F52" s="290"/>
      <c r="G52" s="290"/>
      <c r="H52" s="290"/>
      <c r="I52" s="257"/>
      <c r="J52" s="291"/>
      <c r="K52" s="291"/>
      <c r="L52" s="291"/>
      <c r="M52" s="291"/>
      <c r="N52" s="291"/>
    </row>
    <row r="53" spans="1:14" ht="18.95" customHeight="1" x14ac:dyDescent="0.25">
      <c r="A53" s="1300" t="s">
        <v>624</v>
      </c>
      <c r="B53" s="1301"/>
      <c r="C53" s="290" t="s">
        <v>618</v>
      </c>
      <c r="D53" s="701">
        <f>D12_2311!D53+D12_2312!D53+D12_2313!D53+D12_2314!D53+D12_2315!D53+D12_2318!D53+D12_Coassurance!D53</f>
        <v>0</v>
      </c>
      <c r="E53" s="701">
        <f>D12_2311!E53+D12_2312!E53+D12_2313!E53+D12_2314!E53+D12_2315!E53+D12_2318!E53+D12_Coassurance!E53</f>
        <v>0</v>
      </c>
      <c r="F53" s="701">
        <f>D12_2311!F53+D12_2312!F53+D12_2313!F53+D12_2314!F53+D12_2315!F53+D12_2318!F53+D12_Coassurance!F53</f>
        <v>0</v>
      </c>
      <c r="G53" s="701">
        <f>D12_2311!G53+D12_2312!G53+D12_2313!G53+D12_2314!G53+D12_2315!G53+D12_2318!G53+D12_Coassurance!G53</f>
        <v>0</v>
      </c>
      <c r="H53" s="701">
        <f>D12_2311!H53+D12_2312!H53+D12_2313!H53+D12_2314!H53+D12_2315!H53+D12_2318!H53+D12_Coassurance!H53</f>
        <v>0</v>
      </c>
      <c r="I53" s="702">
        <f>D12_2311!I53+D12_2312!I53+D12_2313!I53+D12_2314!I53+D12_2315!I53+D12_2318!I53+D12_Coassurance!I53</f>
        <v>0</v>
      </c>
      <c r="J53" s="703">
        <f>D12_2311!J53+D12_2312!J53+D12_2313!J53+D12_2314!J53+D12_2315!J53+D12_2318!J53+D12_Coassurance!J53</f>
        <v>0</v>
      </c>
      <c r="K53" s="703">
        <f>D12_2311!K53+D12_2312!K53+D12_2313!K53+D12_2314!K53+D12_2315!K53+D12_2318!K53+D12_Coassurance!K53</f>
        <v>0</v>
      </c>
      <c r="L53" s="703">
        <f>D12_2311!L53+D12_2312!L53+D12_2313!L53+D12_2314!L53+D12_2315!L53+D12_2318!L53+D12_Coassurance!L53</f>
        <v>0</v>
      </c>
      <c r="M53" s="291" t="s">
        <v>618</v>
      </c>
      <c r="N53" s="291" t="s">
        <v>618</v>
      </c>
    </row>
    <row r="54" spans="1:14" ht="18.95" customHeight="1" x14ac:dyDescent="0.25">
      <c r="A54" s="1300" t="s">
        <v>625</v>
      </c>
      <c r="B54" s="1301"/>
      <c r="C54" s="701">
        <f>D12_2311!C54+D12_2312!C54+D12_2313!C54+D12_2314!C54+D12_2315!C54+D12_2318!C54+D12_Coassurance!C54</f>
        <v>0</v>
      </c>
      <c r="D54" s="701">
        <f>D12_2311!D54+D12_2312!D54+D12_2313!D54+D12_2314!D54+D12_2315!D54+D12_2318!D54+D12_Coassurance!D54</f>
        <v>0</v>
      </c>
      <c r="E54" s="701">
        <f>D12_2311!E54+D12_2312!E54+D12_2313!E54+D12_2314!E54+D12_2315!E54+D12_2318!E54+D12_Coassurance!E54</f>
        <v>0</v>
      </c>
      <c r="F54" s="701">
        <f>D12_2311!F54+D12_2312!F54+D12_2313!F54+D12_2314!F54+D12_2315!F54+D12_2318!F54+D12_Coassurance!F54</f>
        <v>0</v>
      </c>
      <c r="G54" s="701">
        <f>D12_2311!G54+D12_2312!G54+D12_2313!G54+D12_2314!G54+D12_2315!G54+D12_2318!G54+D12_Coassurance!G54</f>
        <v>0</v>
      </c>
      <c r="H54" s="701">
        <f>D12_2311!H54+D12_2312!H54+D12_2313!H54+D12_2314!H54+D12_2315!H54+D12_2318!H54+D12_Coassurance!H54</f>
        <v>0</v>
      </c>
      <c r="I54" s="702">
        <f>D12_2311!I54+D12_2312!I54+D12_2313!I54+D12_2314!I54+D12_2315!I54+D12_2318!I54+D12_Coassurance!I54</f>
        <v>0</v>
      </c>
      <c r="J54" s="703">
        <f>D12_2311!J54+D12_2312!J54+D12_2313!J54+D12_2314!J54+D12_2315!J54+D12_2318!J54+D12_Coassurance!J54</f>
        <v>0</v>
      </c>
      <c r="K54" s="703">
        <f>D12_2311!K54+D12_2312!K54+D12_2313!K54+D12_2314!K54+D12_2315!K54+D12_2318!K54+D12_Coassurance!K54</f>
        <v>0</v>
      </c>
      <c r="L54" s="703">
        <f>D12_2311!L54+D12_2312!L54+D12_2313!L54+D12_2314!L54+D12_2315!L54+D12_2318!L54+D12_Coassurance!L54</f>
        <v>0</v>
      </c>
      <c r="M54" s="703">
        <f>D12_2311!M54+D12_2312!M54+D12_2313!M54+D12_2314!M54+D12_2315!M54+D12_2318!M54+D12_Coassurance!M54</f>
        <v>0</v>
      </c>
      <c r="N54" s="264">
        <f>SUM(C54:M54)</f>
        <v>0</v>
      </c>
    </row>
    <row r="55" spans="1:14" ht="18.95" customHeight="1" x14ac:dyDescent="0.25">
      <c r="A55" s="1300" t="s">
        <v>731</v>
      </c>
      <c r="B55" s="1301"/>
      <c r="C55" s="701">
        <f>D12_2311!C55+D12_2312!C55+D12_2313!C55+D12_2314!C55+D12_2315!C55+D12_2318!C55+D12_Coassurance!C55</f>
        <v>0</v>
      </c>
      <c r="D55" s="701">
        <f>D12_2311!D55+D12_2312!D55+D12_2313!D55+D12_2314!D55+D12_2315!D55+D12_2318!D55+D12_Coassurance!D55</f>
        <v>0</v>
      </c>
      <c r="E55" s="701">
        <f>D12_2311!E55+D12_2312!E55+D12_2313!E55+D12_2314!E55+D12_2315!E55+D12_2318!E55+D12_Coassurance!E55</f>
        <v>0</v>
      </c>
      <c r="F55" s="701">
        <f>D12_2311!F55+D12_2312!F55+D12_2313!F55+D12_2314!F55+D12_2315!F55+D12_2318!F55+D12_Coassurance!F55</f>
        <v>0</v>
      </c>
      <c r="G55" s="701">
        <f>D12_2311!G55+D12_2312!G55+D12_2313!G55+D12_2314!G55+D12_2315!G55+D12_2318!G55+D12_Coassurance!G55</f>
        <v>0</v>
      </c>
      <c r="H55" s="701">
        <f>D12_2311!H55+D12_2312!H55+D12_2313!H55+D12_2314!H55+D12_2315!H55+D12_2318!H55+D12_Coassurance!H55</f>
        <v>0</v>
      </c>
      <c r="I55" s="702">
        <f>D12_2311!I55+D12_2312!I55+D12_2313!I55+D12_2314!I55+D12_2315!I55+D12_2318!I55+D12_Coassurance!I55</f>
        <v>0</v>
      </c>
      <c r="J55" s="703">
        <f>D12_2311!J55+D12_2312!J55+D12_2313!J55+D12_2314!J55+D12_2315!J55+D12_2318!J55+D12_Coassurance!J55</f>
        <v>0</v>
      </c>
      <c r="K55" s="703">
        <f>D12_2311!K55+D12_2312!K55+D12_2313!K55+D12_2314!K55+D12_2315!K55+D12_2318!K55+D12_Coassurance!K55</f>
        <v>0</v>
      </c>
      <c r="L55" s="703">
        <f>D12_2311!L55+D12_2312!L55+D12_2313!L55+D12_2314!L55+D12_2315!L55+D12_2318!L55+D12_Coassurance!L55</f>
        <v>0</v>
      </c>
      <c r="M55" s="291" t="s">
        <v>618</v>
      </c>
      <c r="N55" s="264">
        <f>SUM(C55:L55)</f>
        <v>0</v>
      </c>
    </row>
    <row r="56" spans="1:14" ht="18.95" customHeight="1" x14ac:dyDescent="0.25">
      <c r="A56" s="1300" t="s">
        <v>732</v>
      </c>
      <c r="B56" s="1301"/>
      <c r="C56" s="701">
        <f>D12_2311!C56+D12_2312!C56+D12_2313!C56+D12_2314!C56+D12_2315!C56+D12_2318!C56+D12_Coassurance!C56</f>
        <v>0</v>
      </c>
      <c r="D56" s="701">
        <f>D12_2311!D56+D12_2312!D56+D12_2313!D56+D12_2314!D56+D12_2315!D56+D12_2318!D56+D12_Coassurance!D56</f>
        <v>0</v>
      </c>
      <c r="E56" s="701">
        <f>D12_2311!E56+D12_2312!E56+D12_2313!E56+D12_2314!E56+D12_2315!E56+D12_2318!E56+D12_Coassurance!E56</f>
        <v>0</v>
      </c>
      <c r="F56" s="701">
        <f>D12_2311!F56+D12_2312!F56+D12_2313!F56+D12_2314!F56+D12_2315!F56+D12_2318!F56+D12_Coassurance!F56</f>
        <v>0</v>
      </c>
      <c r="G56" s="701">
        <f>D12_2311!G56+D12_2312!G56+D12_2313!G56+D12_2314!G56+D12_2315!G56+D12_2318!G56+D12_Coassurance!G56</f>
        <v>0</v>
      </c>
      <c r="H56" s="701">
        <f>D12_2311!H56+D12_2312!H56+D12_2313!H56+D12_2314!H56+D12_2315!H56+D12_2318!H56+D12_Coassurance!H56</f>
        <v>0</v>
      </c>
      <c r="I56" s="702">
        <f>D12_2311!I56+D12_2312!I56+D12_2313!I56+D12_2314!I56+D12_2315!I56+D12_2318!I56+D12_Coassurance!I56</f>
        <v>0</v>
      </c>
      <c r="J56" s="703">
        <f>D12_2311!J56+D12_2312!J56+D12_2313!J56+D12_2314!J56+D12_2315!J56+D12_2318!J56+D12_Coassurance!J56</f>
        <v>0</v>
      </c>
      <c r="K56" s="703">
        <f>D12_2311!K56+D12_2312!K56+D12_2313!K56+D12_2314!K56+D12_2315!K56+D12_2318!K56+D12_Coassurance!K56</f>
        <v>0</v>
      </c>
      <c r="L56" s="703">
        <f>D12_2311!L56+D12_2312!L56+D12_2313!L56+D12_2314!L56+D12_2315!L56+D12_2318!L56+D12_Coassurance!L56</f>
        <v>0</v>
      </c>
      <c r="M56" s="291" t="s">
        <v>618</v>
      </c>
      <c r="N56" s="264">
        <f>SUM(C56:L56)</f>
        <v>0</v>
      </c>
    </row>
    <row r="57" spans="1:14" ht="18.95" customHeight="1" x14ac:dyDescent="0.25">
      <c r="A57" s="1300" t="s">
        <v>733</v>
      </c>
      <c r="B57" s="1301"/>
      <c r="C57" s="701">
        <f>D12_2311!C57+D12_2312!C57+D12_2313!C57+D12_2314!C57+D12_2315!C57+D12_2318!C57+D12_Coassurance!C57</f>
        <v>0</v>
      </c>
      <c r="D57" s="701">
        <f>D12_2311!D57+D12_2312!D57+D12_2313!D57+D12_2314!D57+D12_2315!D57+D12_2318!D57+D12_Coassurance!D57</f>
        <v>0</v>
      </c>
      <c r="E57" s="701">
        <f>D12_2311!E57+D12_2312!E57+D12_2313!E57+D12_2314!E57+D12_2315!E57+D12_2318!E57+D12_Coassurance!E57</f>
        <v>0</v>
      </c>
      <c r="F57" s="701">
        <f>D12_2311!F57+D12_2312!F57+D12_2313!F57+D12_2314!F57+D12_2315!F57+D12_2318!F57+D12_Coassurance!F57</f>
        <v>0</v>
      </c>
      <c r="G57" s="701">
        <f>D12_2311!G57+D12_2312!G57+D12_2313!G57+D12_2314!G57+D12_2315!G57+D12_2318!G57+D12_Coassurance!G57</f>
        <v>0</v>
      </c>
      <c r="H57" s="701">
        <f>D12_2311!H57+D12_2312!H57+D12_2313!H57+D12_2314!H57+D12_2315!H57+D12_2318!H57+D12_Coassurance!H57</f>
        <v>0</v>
      </c>
      <c r="I57" s="702">
        <f>D12_2311!I57+D12_2312!I57+D12_2313!I57+D12_2314!I57+D12_2315!I57+D12_2318!I57+D12_Coassurance!I57</f>
        <v>0</v>
      </c>
      <c r="J57" s="703">
        <f>D12_2311!J57+D12_2312!J57+D12_2313!J57+D12_2314!J57+D12_2315!J57+D12_2318!J57+D12_Coassurance!J57</f>
        <v>0</v>
      </c>
      <c r="K57" s="703">
        <f>D12_2311!K57+D12_2312!K57+D12_2313!K57+D12_2314!K57+D12_2315!K57+D12_2318!K57+D12_Coassurance!K57</f>
        <v>0</v>
      </c>
      <c r="L57" s="703">
        <f>D12_2311!L57+D12_2312!L57+D12_2313!L57+D12_2314!L57+D12_2315!L57+D12_2318!L57+D12_Coassurance!L57</f>
        <v>0</v>
      </c>
      <c r="M57" s="291" t="s">
        <v>618</v>
      </c>
      <c r="N57" s="264">
        <f>SUM(C57:L57)</f>
        <v>0</v>
      </c>
    </row>
    <row r="58" spans="1:14" ht="18.95" customHeight="1" x14ac:dyDescent="0.25">
      <c r="A58" s="1300" t="s">
        <v>734</v>
      </c>
      <c r="B58" s="1301"/>
      <c r="C58" s="701">
        <f>D12_2311!C58+D12_2312!C58+D12_2313!C58+D12_2314!C58+D12_2315!C58+D12_2318!C58+D12_Coassurance!C58</f>
        <v>0</v>
      </c>
      <c r="D58" s="701">
        <f>D12_2311!D58+D12_2312!D58+D12_2313!D58+D12_2314!D58+D12_2315!D58+D12_2318!D58+D12_Coassurance!D58</f>
        <v>0</v>
      </c>
      <c r="E58" s="701">
        <f>D12_2311!E58+D12_2312!E58+D12_2313!E58+D12_2314!E58+D12_2315!E58+D12_2318!E58+D12_Coassurance!E58</f>
        <v>0</v>
      </c>
      <c r="F58" s="701">
        <f>D12_2311!F58+D12_2312!F58+D12_2313!F58+D12_2314!F58+D12_2315!F58+D12_2318!F58+D12_Coassurance!F58</f>
        <v>0</v>
      </c>
      <c r="G58" s="701">
        <f>D12_2311!G58+D12_2312!G58+D12_2313!G58+D12_2314!G58+D12_2315!G58+D12_2318!G58+D12_Coassurance!G58</f>
        <v>0</v>
      </c>
      <c r="H58" s="701">
        <f>D12_2311!H58+D12_2312!H58+D12_2313!H58+D12_2314!H58+D12_2315!H58+D12_2318!H58+D12_Coassurance!H58</f>
        <v>0</v>
      </c>
      <c r="I58" s="702">
        <f>D12_2311!I58+D12_2312!I58+D12_2313!I58+D12_2314!I58+D12_2315!I58+D12_2318!I58+D12_Coassurance!I58</f>
        <v>0</v>
      </c>
      <c r="J58" s="703">
        <f>D12_2311!J58+D12_2312!J58+D12_2313!J58+D12_2314!J58+D12_2315!J58+D12_2318!J58+D12_Coassurance!J58</f>
        <v>0</v>
      </c>
      <c r="K58" s="703">
        <f>D12_2311!K58+D12_2312!K58+D12_2313!K58+D12_2314!K58+D12_2315!K58+D12_2318!K58+D12_Coassurance!K58</f>
        <v>0</v>
      </c>
      <c r="L58" s="703">
        <f>D12_2311!L58+D12_2312!L58+D12_2313!L58+D12_2314!L58+D12_2315!L58+D12_2318!L58+D12_Coassurance!L58</f>
        <v>0</v>
      </c>
      <c r="M58" s="291" t="s">
        <v>618</v>
      </c>
      <c r="N58" s="264">
        <f>SUM(C58:L58)</f>
        <v>0</v>
      </c>
    </row>
    <row r="59" spans="1:14" ht="18.95" customHeight="1" x14ac:dyDescent="0.25">
      <c r="A59" s="1300" t="s">
        <v>628</v>
      </c>
      <c r="B59" s="1301"/>
      <c r="C59" s="701">
        <f>D12_2311!C59+D12_2312!C59+D12_2313!C59+D12_2314!C59+D12_2315!C59+D12_2318!C59+D12_Coassurance!C59</f>
        <v>0</v>
      </c>
      <c r="D59" s="701">
        <f>D12_2311!D59+D12_2312!D59+D12_2313!D59+D12_2314!D59+D12_2315!D59+D12_2318!D59+D12_Coassurance!D59</f>
        <v>0</v>
      </c>
      <c r="E59" s="701">
        <f>D12_2311!E59+D12_2312!E59+D12_2313!E59+D12_2314!E59+D12_2315!E59+D12_2318!E59+D12_Coassurance!E59</f>
        <v>0</v>
      </c>
      <c r="F59" s="701">
        <f>D12_2311!F59+D12_2312!F59+D12_2313!F59+D12_2314!F59+D12_2315!F59+D12_2318!F59+D12_Coassurance!F59</f>
        <v>0</v>
      </c>
      <c r="G59" s="701">
        <f>D12_2311!G59+D12_2312!G59+D12_2313!G59+D12_2314!G59+D12_2315!G59+D12_2318!G59+D12_Coassurance!G59</f>
        <v>0</v>
      </c>
      <c r="H59" s="701">
        <f>D12_2311!H59+D12_2312!H59+D12_2313!H59+D12_2314!H59+D12_2315!H59+D12_2318!H59+D12_Coassurance!H59</f>
        <v>0</v>
      </c>
      <c r="I59" s="702">
        <f>D12_2311!I59+D12_2312!I59+D12_2313!I59+D12_2314!I59+D12_2315!I59+D12_2318!I59+D12_Coassurance!I59</f>
        <v>0</v>
      </c>
      <c r="J59" s="703">
        <f>D12_2311!J59+D12_2312!J59+D12_2313!J59+D12_2314!J59+D12_2315!J59+D12_2318!J59+D12_Coassurance!J59</f>
        <v>0</v>
      </c>
      <c r="K59" s="703">
        <f>D12_2311!K59+D12_2312!K59+D12_2313!K59+D12_2314!K59+D12_2315!K59+D12_2318!K59+D12_Coassurance!K59</f>
        <v>0</v>
      </c>
      <c r="L59" s="703">
        <f>D12_2311!L59+D12_2312!L59+D12_2313!L59+D12_2314!L59+D12_2315!L59+D12_2318!L59+D12_Coassurance!L59</f>
        <v>0</v>
      </c>
      <c r="M59" s="291" t="s">
        <v>618</v>
      </c>
      <c r="N59" s="264">
        <f>SUM(C59:L59)</f>
        <v>0</v>
      </c>
    </row>
    <row r="60" spans="1:14" ht="18.95" customHeight="1" x14ac:dyDescent="0.25">
      <c r="A60" s="1302" t="s">
        <v>629</v>
      </c>
      <c r="B60" s="1303"/>
      <c r="C60" s="699">
        <f>D12_2311!C60+D12_2312!C60+D12_2313!C60+D12_2314!C60+D12_2315!C60+D12_2318!C60+D12_Coassurance!C60</f>
        <v>0</v>
      </c>
      <c r="D60" s="699">
        <f>D12_2311!D60+D12_2312!D60+D12_2313!D60+D12_2314!D60+D12_2315!D60+D12_2318!D60+D12_Coassurance!D60</f>
        <v>0</v>
      </c>
      <c r="E60" s="699">
        <f>D12_2311!E60+D12_2312!E60+D12_2313!E60+D12_2314!E60+D12_2315!E60+D12_2318!E60+D12_Coassurance!E60</f>
        <v>0</v>
      </c>
      <c r="F60" s="699">
        <f>D12_2311!F60+D12_2312!F60+D12_2313!F60+D12_2314!F60+D12_2315!F60+D12_2318!F60+D12_Coassurance!F60</f>
        <v>0</v>
      </c>
      <c r="G60" s="699">
        <f>D12_2311!G60+D12_2312!G60+D12_2313!G60+D12_2314!G60+D12_2315!G60+D12_2318!G60+D12_Coassurance!G60</f>
        <v>0</v>
      </c>
      <c r="H60" s="699">
        <f>D12_2311!H60+D12_2312!H60+D12_2313!H60+D12_2314!H60+D12_2315!H60+D12_2318!H60+D12_Coassurance!H60</f>
        <v>0</v>
      </c>
      <c r="I60" s="704" t="e">
        <f>D12_2311!I60+D12_2312!I60+D12_2313!I60+D12_2314!I60+D12_2315!I60+D12_2318!I60+D12_Coassurance!I60</f>
        <v>#DIV/0!</v>
      </c>
      <c r="J60" s="705" t="e">
        <f>D12_2311!J60+D12_2312!J60+D12_2313!J60+D12_2314!J60+D12_2315!J60+D12_2318!J60+D12_Coassurance!J60</f>
        <v>#DIV/0!</v>
      </c>
      <c r="K60" s="705" t="e">
        <f>D12_2311!K60+D12_2312!K60+D12_2313!K60+D12_2314!K60+D12_2315!K60+D12_2318!K60+D12_Coassurance!K60</f>
        <v>#DIV/0!</v>
      </c>
      <c r="L60" s="705" t="e">
        <f>D12_2311!L60+D12_2312!L60+D12_2313!L60+D12_2314!L60+D12_2315!L60+D12_2318!L60+D12_Coassurance!L60</f>
        <v>#DIV/0!</v>
      </c>
      <c r="M60" s="705" t="e">
        <f>D12_2311!M60+D12_2312!M60+D12_2313!M60+D12_2314!M60+D12_2315!M60+D12_2318!M60+D12_Coassurance!M60</f>
        <v>#DIV/0!</v>
      </c>
      <c r="N60" s="265" t="e">
        <f>SUM(C60:M60)</f>
        <v>#DIV/0!</v>
      </c>
    </row>
    <row r="61" spans="1:14" s="698" customFormat="1" ht="18.95" hidden="1" customHeight="1" x14ac:dyDescent="0.25">
      <c r="A61" s="1263" t="s">
        <v>200</v>
      </c>
      <c r="B61" s="1263"/>
      <c r="C61" s="697"/>
      <c r="D61" s="697"/>
      <c r="E61" s="697"/>
      <c r="F61" s="697"/>
      <c r="G61" s="697"/>
      <c r="H61" s="697"/>
      <c r="I61" s="697"/>
      <c r="J61" s="697"/>
      <c r="K61" s="697"/>
      <c r="L61" s="697"/>
      <c r="M61" s="654" t="s">
        <v>618</v>
      </c>
      <c r="N61" s="697"/>
    </row>
    <row r="62" spans="1:14" s="698" customFormat="1" ht="24.75" hidden="1" customHeight="1" x14ac:dyDescent="0.25">
      <c r="A62" s="1263" t="s">
        <v>201</v>
      </c>
      <c r="B62" s="1263"/>
      <c r="C62" s="697"/>
      <c r="D62" s="697"/>
      <c r="E62" s="697"/>
      <c r="F62" s="697"/>
      <c r="G62" s="697"/>
      <c r="H62" s="697"/>
      <c r="I62" s="697"/>
      <c r="J62" s="697"/>
      <c r="K62" s="697"/>
      <c r="L62" s="697"/>
      <c r="M62" s="258" t="s">
        <v>618</v>
      </c>
      <c r="N62" s="697"/>
    </row>
    <row r="63" spans="1:14" ht="16.55" customHeight="1" x14ac:dyDescent="0.25"/>
    <row r="64" spans="1:14" ht="16.55" customHeight="1" x14ac:dyDescent="0.25"/>
    <row r="65" spans="1:14" ht="16.55" customHeight="1" x14ac:dyDescent="0.25">
      <c r="A65" s="1304" t="s">
        <v>802</v>
      </c>
      <c r="B65" s="1304"/>
      <c r="C65" s="1304"/>
      <c r="D65" s="1304"/>
      <c r="E65" s="1304"/>
      <c r="F65" s="1304"/>
      <c r="G65" s="1304"/>
      <c r="H65" s="1304"/>
      <c r="I65" s="1304"/>
      <c r="J65" s="1304"/>
      <c r="K65" s="1304"/>
      <c r="L65" s="1304"/>
      <c r="M65" s="1304"/>
      <c r="N65" s="1304"/>
    </row>
    <row r="66" spans="1:14" ht="16.55" customHeight="1" x14ac:dyDescent="0.25">
      <c r="A66" s="1296" t="s">
        <v>908</v>
      </c>
      <c r="B66" s="1297"/>
      <c r="C66" s="107" t="s">
        <v>894</v>
      </c>
      <c r="D66" s="12">
        <f t="shared" ref="D66:K66" si="4">E66-1</f>
        <v>-9</v>
      </c>
      <c r="E66" s="12">
        <f t="shared" si="4"/>
        <v>-8</v>
      </c>
      <c r="F66" s="12">
        <f t="shared" si="4"/>
        <v>-7</v>
      </c>
      <c r="G66" s="12">
        <f t="shared" si="4"/>
        <v>-6</v>
      </c>
      <c r="H66" s="12">
        <f t="shared" si="4"/>
        <v>-5</v>
      </c>
      <c r="I66" s="12">
        <f t="shared" si="4"/>
        <v>-4</v>
      </c>
      <c r="J66" s="12">
        <f t="shared" si="4"/>
        <v>-3</v>
      </c>
      <c r="K66" s="12">
        <f t="shared" si="4"/>
        <v>-2</v>
      </c>
      <c r="L66" s="12">
        <f>M66-1</f>
        <v>-1</v>
      </c>
      <c r="M66" s="12">
        <f>B2</f>
        <v>0</v>
      </c>
      <c r="N66" s="107" t="s">
        <v>693</v>
      </c>
    </row>
    <row r="67" spans="1:14" ht="18.95" customHeight="1" x14ac:dyDescent="0.25">
      <c r="A67" s="1298" t="s">
        <v>617</v>
      </c>
      <c r="B67" s="1299"/>
      <c r="C67" s="701">
        <f t="shared" ref="C67:D69" si="5">C23+C47</f>
        <v>0</v>
      </c>
      <c r="D67" s="701">
        <f t="shared" si="5"/>
        <v>0</v>
      </c>
      <c r="E67" s="701">
        <f t="shared" ref="E67:L67" si="6">E23+E47</f>
        <v>0</v>
      </c>
      <c r="F67" s="701">
        <f t="shared" si="6"/>
        <v>0</v>
      </c>
      <c r="G67" s="701">
        <f t="shared" si="6"/>
        <v>0</v>
      </c>
      <c r="H67" s="701">
        <f t="shared" si="6"/>
        <v>0</v>
      </c>
      <c r="I67" s="702">
        <f t="shared" si="6"/>
        <v>0</v>
      </c>
      <c r="J67" s="703">
        <f t="shared" si="6"/>
        <v>0</v>
      </c>
      <c r="K67" s="703">
        <f t="shared" si="6"/>
        <v>0</v>
      </c>
      <c r="L67" s="703">
        <f t="shared" si="6"/>
        <v>0</v>
      </c>
      <c r="M67" s="291" t="s">
        <v>618</v>
      </c>
      <c r="N67" s="291" t="s">
        <v>618</v>
      </c>
    </row>
    <row r="68" spans="1:14" ht="18.95" customHeight="1" x14ac:dyDescent="0.25">
      <c r="A68" s="1300" t="s">
        <v>619</v>
      </c>
      <c r="B68" s="1301"/>
      <c r="C68" s="701">
        <f t="shared" si="5"/>
        <v>0</v>
      </c>
      <c r="D68" s="701">
        <f t="shared" si="5"/>
        <v>0</v>
      </c>
      <c r="E68" s="701">
        <f t="shared" ref="E68:L69" si="7">E24+E48</f>
        <v>0</v>
      </c>
      <c r="F68" s="701">
        <f t="shared" si="7"/>
        <v>0</v>
      </c>
      <c r="G68" s="701">
        <f t="shared" si="7"/>
        <v>0</v>
      </c>
      <c r="H68" s="701">
        <f t="shared" si="7"/>
        <v>0</v>
      </c>
      <c r="I68" s="702">
        <f t="shared" si="7"/>
        <v>0</v>
      </c>
      <c r="J68" s="703">
        <f t="shared" si="7"/>
        <v>0</v>
      </c>
      <c r="K68" s="703">
        <f t="shared" si="7"/>
        <v>0</v>
      </c>
      <c r="L68" s="703">
        <f t="shared" si="7"/>
        <v>0</v>
      </c>
      <c r="M68" s="291" t="s">
        <v>618</v>
      </c>
      <c r="N68" s="466">
        <f>SUM(C68:L68)</f>
        <v>0</v>
      </c>
    </row>
    <row r="69" spans="1:14" ht="18.95" customHeight="1" x14ac:dyDescent="0.25">
      <c r="A69" s="1300" t="s">
        <v>620</v>
      </c>
      <c r="B69" s="1301"/>
      <c r="C69" s="701">
        <f t="shared" si="5"/>
        <v>0</v>
      </c>
      <c r="D69" s="701">
        <f t="shared" si="5"/>
        <v>0</v>
      </c>
      <c r="E69" s="701">
        <f t="shared" si="7"/>
        <v>0</v>
      </c>
      <c r="F69" s="701">
        <f t="shared" si="7"/>
        <v>0</v>
      </c>
      <c r="G69" s="701">
        <f t="shared" si="7"/>
        <v>0</v>
      </c>
      <c r="H69" s="701">
        <f t="shared" si="7"/>
        <v>0</v>
      </c>
      <c r="I69" s="702">
        <f t="shared" si="7"/>
        <v>0</v>
      </c>
      <c r="J69" s="703">
        <f t="shared" si="7"/>
        <v>0</v>
      </c>
      <c r="K69" s="703">
        <f t="shared" si="7"/>
        <v>0</v>
      </c>
      <c r="L69" s="703">
        <f t="shared" si="7"/>
        <v>0</v>
      </c>
      <c r="M69" s="703">
        <f>M25+M49</f>
        <v>0</v>
      </c>
      <c r="N69" s="466">
        <f>SUM(C69:M69)</f>
        <v>0</v>
      </c>
    </row>
    <row r="70" spans="1:14" ht="18.95" customHeight="1" x14ac:dyDescent="0.25">
      <c r="A70" s="1302" t="s">
        <v>694</v>
      </c>
      <c r="B70" s="1303"/>
      <c r="C70" s="699">
        <f>C26+C50</f>
        <v>0</v>
      </c>
      <c r="D70" s="699">
        <f t="shared" ref="D70:L70" si="8">D26+D50</f>
        <v>0</v>
      </c>
      <c r="E70" s="699">
        <f t="shared" si="8"/>
        <v>0</v>
      </c>
      <c r="F70" s="699">
        <f t="shared" si="8"/>
        <v>0</v>
      </c>
      <c r="G70" s="699">
        <f t="shared" si="8"/>
        <v>0</v>
      </c>
      <c r="H70" s="699">
        <f t="shared" si="8"/>
        <v>0</v>
      </c>
      <c r="I70" s="704" t="e">
        <f t="shared" si="8"/>
        <v>#DIV/0!</v>
      </c>
      <c r="J70" s="705" t="e">
        <f t="shared" si="8"/>
        <v>#DIV/0!</v>
      </c>
      <c r="K70" s="705" t="e">
        <f t="shared" si="8"/>
        <v>#DIV/0!</v>
      </c>
      <c r="L70" s="705" t="e">
        <f t="shared" si="8"/>
        <v>#DIV/0!</v>
      </c>
      <c r="M70" s="705" t="e">
        <f>M26+M50</f>
        <v>#DIV/0!</v>
      </c>
      <c r="N70" s="466" t="e">
        <f>SUM(C70:M70)</f>
        <v>#DIV/0!</v>
      </c>
    </row>
    <row r="71" spans="1:14" ht="18.95" customHeight="1" x14ac:dyDescent="0.25">
      <c r="A71" s="1296" t="s">
        <v>622</v>
      </c>
      <c r="B71" s="1297"/>
      <c r="C71" s="292" t="s">
        <v>618</v>
      </c>
      <c r="D71" s="265">
        <f t="shared" ref="D71:L71" si="9">D67-D68+D69+D70</f>
        <v>0</v>
      </c>
      <c r="E71" s="265">
        <f t="shared" si="9"/>
        <v>0</v>
      </c>
      <c r="F71" s="265">
        <f t="shared" si="9"/>
        <v>0</v>
      </c>
      <c r="G71" s="265">
        <f t="shared" si="9"/>
        <v>0</v>
      </c>
      <c r="H71" s="265">
        <f t="shared" si="9"/>
        <v>0</v>
      </c>
      <c r="I71" s="265" t="e">
        <f t="shared" si="9"/>
        <v>#DIV/0!</v>
      </c>
      <c r="J71" s="265" t="e">
        <f t="shared" si="9"/>
        <v>#DIV/0!</v>
      </c>
      <c r="K71" s="265" t="e">
        <f t="shared" si="9"/>
        <v>#DIV/0!</v>
      </c>
      <c r="L71" s="265" t="e">
        <f t="shared" si="9"/>
        <v>#DIV/0!</v>
      </c>
      <c r="M71" s="265" t="e">
        <f>M69+M70</f>
        <v>#DIV/0!</v>
      </c>
      <c r="N71" s="254" t="s">
        <v>618</v>
      </c>
    </row>
    <row r="72" spans="1:14" ht="18.95" customHeight="1" x14ac:dyDescent="0.25">
      <c r="A72" s="1298" t="s">
        <v>623</v>
      </c>
      <c r="B72" s="1299"/>
      <c r="C72" s="290"/>
      <c r="D72" s="290"/>
      <c r="E72" s="290"/>
      <c r="F72" s="290"/>
      <c r="G72" s="290"/>
      <c r="H72" s="290"/>
      <c r="I72" s="257"/>
      <c r="J72" s="291"/>
      <c r="K72" s="291"/>
      <c r="L72" s="291"/>
      <c r="M72" s="291"/>
      <c r="N72" s="291"/>
    </row>
    <row r="73" spans="1:14" ht="18.95" customHeight="1" x14ac:dyDescent="0.25">
      <c r="A73" s="1300" t="s">
        <v>624</v>
      </c>
      <c r="B73" s="1301"/>
      <c r="C73" s="290" t="s">
        <v>618</v>
      </c>
      <c r="D73" s="701">
        <f t="shared" ref="D73:L73" si="10">D29+D53</f>
        <v>0</v>
      </c>
      <c r="E73" s="701">
        <f t="shared" si="10"/>
        <v>0</v>
      </c>
      <c r="F73" s="701">
        <f t="shared" si="10"/>
        <v>0</v>
      </c>
      <c r="G73" s="701">
        <f t="shared" si="10"/>
        <v>0</v>
      </c>
      <c r="H73" s="701">
        <f t="shared" si="10"/>
        <v>0</v>
      </c>
      <c r="I73" s="702">
        <f t="shared" si="10"/>
        <v>0</v>
      </c>
      <c r="J73" s="703">
        <f t="shared" si="10"/>
        <v>0</v>
      </c>
      <c r="K73" s="703">
        <f t="shared" si="10"/>
        <v>0</v>
      </c>
      <c r="L73" s="703">
        <f t="shared" si="10"/>
        <v>0</v>
      </c>
      <c r="M73" s="291" t="s">
        <v>618</v>
      </c>
      <c r="N73" s="291" t="s">
        <v>618</v>
      </c>
    </row>
    <row r="74" spans="1:14" ht="18.95" customHeight="1" x14ac:dyDescent="0.25">
      <c r="A74" s="1300" t="s">
        <v>625</v>
      </c>
      <c r="B74" s="1301"/>
      <c r="C74" s="701">
        <f t="shared" ref="C74:C80" si="11">C30+C54</f>
        <v>0</v>
      </c>
      <c r="D74" s="701">
        <f t="shared" ref="D74:L74" si="12">D30+D54</f>
        <v>0</v>
      </c>
      <c r="E74" s="701">
        <f t="shared" si="12"/>
        <v>0</v>
      </c>
      <c r="F74" s="701">
        <f t="shared" si="12"/>
        <v>0</v>
      </c>
      <c r="G74" s="701">
        <f t="shared" si="12"/>
        <v>0</v>
      </c>
      <c r="H74" s="701">
        <f t="shared" si="12"/>
        <v>0</v>
      </c>
      <c r="I74" s="702">
        <f t="shared" si="12"/>
        <v>0</v>
      </c>
      <c r="J74" s="703">
        <f t="shared" si="12"/>
        <v>0</v>
      </c>
      <c r="K74" s="703">
        <f t="shared" si="12"/>
        <v>0</v>
      </c>
      <c r="L74" s="703">
        <f t="shared" si="12"/>
        <v>0</v>
      </c>
      <c r="M74" s="703">
        <f>M30+M54</f>
        <v>0</v>
      </c>
      <c r="N74" s="264">
        <f>SUM(C74:M74)</f>
        <v>0</v>
      </c>
    </row>
    <row r="75" spans="1:14" ht="18.95" customHeight="1" x14ac:dyDescent="0.25">
      <c r="A75" s="1300" t="s">
        <v>731</v>
      </c>
      <c r="B75" s="1301"/>
      <c r="C75" s="701">
        <f t="shared" si="11"/>
        <v>0</v>
      </c>
      <c r="D75" s="701">
        <f t="shared" ref="D75:L75" si="13">D31+D55</f>
        <v>0</v>
      </c>
      <c r="E75" s="701">
        <f t="shared" si="13"/>
        <v>0</v>
      </c>
      <c r="F75" s="701">
        <f t="shared" si="13"/>
        <v>0</v>
      </c>
      <c r="G75" s="701">
        <f t="shared" si="13"/>
        <v>0</v>
      </c>
      <c r="H75" s="701">
        <f t="shared" si="13"/>
        <v>0</v>
      </c>
      <c r="I75" s="702">
        <f t="shared" si="13"/>
        <v>0</v>
      </c>
      <c r="J75" s="703">
        <f t="shared" si="13"/>
        <v>0</v>
      </c>
      <c r="K75" s="703">
        <f t="shared" si="13"/>
        <v>0</v>
      </c>
      <c r="L75" s="703">
        <f t="shared" si="13"/>
        <v>0</v>
      </c>
      <c r="M75" s="291" t="s">
        <v>618</v>
      </c>
      <c r="N75" s="264">
        <f>SUM(C75:L75)</f>
        <v>0</v>
      </c>
    </row>
    <row r="76" spans="1:14" ht="18.95" customHeight="1" x14ac:dyDescent="0.25">
      <c r="A76" s="1300" t="s">
        <v>732</v>
      </c>
      <c r="B76" s="1301"/>
      <c r="C76" s="701">
        <f t="shared" si="11"/>
        <v>0</v>
      </c>
      <c r="D76" s="701">
        <f t="shared" ref="D76:L76" si="14">D32+D56</f>
        <v>0</v>
      </c>
      <c r="E76" s="701">
        <f t="shared" si="14"/>
        <v>0</v>
      </c>
      <c r="F76" s="701">
        <f t="shared" si="14"/>
        <v>0</v>
      </c>
      <c r="G76" s="701">
        <f t="shared" si="14"/>
        <v>0</v>
      </c>
      <c r="H76" s="701">
        <f t="shared" si="14"/>
        <v>0</v>
      </c>
      <c r="I76" s="702">
        <f t="shared" si="14"/>
        <v>0</v>
      </c>
      <c r="J76" s="703">
        <f t="shared" si="14"/>
        <v>0</v>
      </c>
      <c r="K76" s="703">
        <f t="shared" si="14"/>
        <v>0</v>
      </c>
      <c r="L76" s="703">
        <f t="shared" si="14"/>
        <v>0</v>
      </c>
      <c r="M76" s="291" t="s">
        <v>618</v>
      </c>
      <c r="N76" s="264">
        <f>SUM(C76:L76)</f>
        <v>0</v>
      </c>
    </row>
    <row r="77" spans="1:14" ht="18.95" customHeight="1" x14ac:dyDescent="0.25">
      <c r="A77" s="1300" t="s">
        <v>733</v>
      </c>
      <c r="B77" s="1301"/>
      <c r="C77" s="701">
        <f t="shared" si="11"/>
        <v>0</v>
      </c>
      <c r="D77" s="701">
        <f t="shared" ref="D77:L77" si="15">D33+D57</f>
        <v>0</v>
      </c>
      <c r="E77" s="701">
        <f t="shared" si="15"/>
        <v>0</v>
      </c>
      <c r="F77" s="701">
        <f t="shared" si="15"/>
        <v>0</v>
      </c>
      <c r="G77" s="701">
        <f t="shared" si="15"/>
        <v>0</v>
      </c>
      <c r="H77" s="701">
        <f t="shared" si="15"/>
        <v>0</v>
      </c>
      <c r="I77" s="702">
        <f t="shared" si="15"/>
        <v>0</v>
      </c>
      <c r="J77" s="703">
        <f t="shared" si="15"/>
        <v>0</v>
      </c>
      <c r="K77" s="703">
        <f t="shared" si="15"/>
        <v>0</v>
      </c>
      <c r="L77" s="703">
        <f t="shared" si="15"/>
        <v>0</v>
      </c>
      <c r="M77" s="291" t="s">
        <v>618</v>
      </c>
      <c r="N77" s="264">
        <f>SUM(C77:L77)</f>
        <v>0</v>
      </c>
    </row>
    <row r="78" spans="1:14" ht="18.95" customHeight="1" x14ac:dyDescent="0.25">
      <c r="A78" s="1300" t="s">
        <v>734</v>
      </c>
      <c r="B78" s="1301"/>
      <c r="C78" s="701">
        <f t="shared" si="11"/>
        <v>0</v>
      </c>
      <c r="D78" s="701">
        <f t="shared" ref="D78:L78" si="16">D34+D58</f>
        <v>0</v>
      </c>
      <c r="E78" s="701">
        <f t="shared" si="16"/>
        <v>0</v>
      </c>
      <c r="F78" s="701">
        <f t="shared" si="16"/>
        <v>0</v>
      </c>
      <c r="G78" s="701">
        <f t="shared" si="16"/>
        <v>0</v>
      </c>
      <c r="H78" s="701">
        <f t="shared" si="16"/>
        <v>0</v>
      </c>
      <c r="I78" s="702">
        <f t="shared" si="16"/>
        <v>0</v>
      </c>
      <c r="J78" s="703">
        <f t="shared" si="16"/>
        <v>0</v>
      </c>
      <c r="K78" s="703">
        <f t="shared" si="16"/>
        <v>0</v>
      </c>
      <c r="L78" s="703">
        <f t="shared" si="16"/>
        <v>0</v>
      </c>
      <c r="M78" s="291" t="s">
        <v>618</v>
      </c>
      <c r="N78" s="264">
        <f>SUM(C78:L78)</f>
        <v>0</v>
      </c>
    </row>
    <row r="79" spans="1:14" ht="18.95" customHeight="1" x14ac:dyDescent="0.25">
      <c r="A79" s="1300" t="s">
        <v>628</v>
      </c>
      <c r="B79" s="1301"/>
      <c r="C79" s="701">
        <f t="shared" si="11"/>
        <v>0</v>
      </c>
      <c r="D79" s="701">
        <f t="shared" ref="D79:L79" si="17">D35+D59</f>
        <v>0</v>
      </c>
      <c r="E79" s="701">
        <f t="shared" si="17"/>
        <v>0</v>
      </c>
      <c r="F79" s="701">
        <f t="shared" si="17"/>
        <v>0</v>
      </c>
      <c r="G79" s="701">
        <f t="shared" si="17"/>
        <v>0</v>
      </c>
      <c r="H79" s="701">
        <f t="shared" si="17"/>
        <v>0</v>
      </c>
      <c r="I79" s="702">
        <f t="shared" si="17"/>
        <v>0</v>
      </c>
      <c r="J79" s="703">
        <f t="shared" si="17"/>
        <v>0</v>
      </c>
      <c r="K79" s="703">
        <f t="shared" si="17"/>
        <v>0</v>
      </c>
      <c r="L79" s="703">
        <f t="shared" si="17"/>
        <v>0</v>
      </c>
      <c r="M79" s="291" t="s">
        <v>618</v>
      </c>
      <c r="N79" s="264">
        <f>SUM(C79:L79)</f>
        <v>0</v>
      </c>
    </row>
    <row r="80" spans="1:14" ht="18.95" customHeight="1" x14ac:dyDescent="0.25">
      <c r="A80" s="1302" t="s">
        <v>629</v>
      </c>
      <c r="B80" s="1303"/>
      <c r="C80" s="699">
        <f t="shared" si="11"/>
        <v>0</v>
      </c>
      <c r="D80" s="699">
        <f t="shared" ref="D80:L80" si="18">D36+D60</f>
        <v>0</v>
      </c>
      <c r="E80" s="699">
        <f t="shared" si="18"/>
        <v>0</v>
      </c>
      <c r="F80" s="699">
        <f t="shared" si="18"/>
        <v>0</v>
      </c>
      <c r="G80" s="699">
        <f t="shared" si="18"/>
        <v>0</v>
      </c>
      <c r="H80" s="699">
        <f t="shared" si="18"/>
        <v>0</v>
      </c>
      <c r="I80" s="704" t="e">
        <f t="shared" si="18"/>
        <v>#DIV/0!</v>
      </c>
      <c r="J80" s="705" t="e">
        <f t="shared" si="18"/>
        <v>#DIV/0!</v>
      </c>
      <c r="K80" s="705" t="e">
        <f t="shared" si="18"/>
        <v>#DIV/0!</v>
      </c>
      <c r="L80" s="705" t="e">
        <f t="shared" si="18"/>
        <v>#DIV/0!</v>
      </c>
      <c r="M80" s="705" t="e">
        <f>M36+M60</f>
        <v>#DIV/0!</v>
      </c>
      <c r="N80" s="265" t="e">
        <f>SUM(C80:M80)</f>
        <v>#DIV/0!</v>
      </c>
    </row>
    <row r="83" spans="1:9" ht="61.55" hidden="1" customHeight="1" x14ac:dyDescent="0.25">
      <c r="A83" s="1370" t="s">
        <v>922</v>
      </c>
      <c r="B83" s="1371"/>
      <c r="C83" s="1371"/>
      <c r="D83" s="1371"/>
      <c r="E83" s="1371"/>
      <c r="F83" s="1371"/>
      <c r="G83" s="1371"/>
      <c r="H83" s="1371"/>
      <c r="I83" s="800"/>
    </row>
    <row r="84" spans="1:9" hidden="1" x14ac:dyDescent="0.25">
      <c r="A84" s="1367"/>
      <c r="B84" s="1367"/>
      <c r="C84" s="1367"/>
      <c r="D84" s="1367"/>
      <c r="E84" s="1367"/>
      <c r="F84" s="1367"/>
      <c r="G84" s="1367"/>
      <c r="H84" s="1367"/>
      <c r="I84" s="1367"/>
    </row>
    <row r="85" spans="1:9" ht="26.2" hidden="1" customHeight="1" x14ac:dyDescent="0.25">
      <c r="A85" s="1364" t="s">
        <v>632</v>
      </c>
      <c r="B85" s="1365"/>
      <c r="C85" s="1362">
        <v>0</v>
      </c>
      <c r="D85" s="1362">
        <v>1</v>
      </c>
      <c r="E85" s="1362">
        <v>2</v>
      </c>
      <c r="F85" s="1362">
        <v>3</v>
      </c>
      <c r="G85" s="1362">
        <v>4</v>
      </c>
      <c r="H85" s="1362">
        <v>5</v>
      </c>
      <c r="I85" s="800"/>
    </row>
    <row r="86" spans="1:9" ht="28.5" hidden="1" customHeight="1" x14ac:dyDescent="0.25">
      <c r="A86" s="1368" t="s">
        <v>633</v>
      </c>
      <c r="B86" s="1369"/>
      <c r="C86" s="1363"/>
      <c r="D86" s="1363"/>
      <c r="E86" s="1363"/>
      <c r="F86" s="1363"/>
      <c r="G86" s="1363"/>
      <c r="H86" s="1363"/>
      <c r="I86" s="800"/>
    </row>
    <row r="87" spans="1:9" ht="25" hidden="1" customHeight="1" x14ac:dyDescent="0.25">
      <c r="A87" s="1364">
        <f>A88-1</f>
        <v>-5</v>
      </c>
      <c r="B87" s="1365"/>
      <c r="C87" s="802"/>
      <c r="D87" s="802"/>
      <c r="E87" s="802"/>
      <c r="F87" s="802"/>
      <c r="G87" s="802"/>
      <c r="H87" s="803">
        <f>H30+H29</f>
        <v>0</v>
      </c>
      <c r="I87" s="800"/>
    </row>
    <row r="88" spans="1:9" ht="25" hidden="1" customHeight="1" x14ac:dyDescent="0.25">
      <c r="A88" s="1364">
        <f>A89-1</f>
        <v>-4</v>
      </c>
      <c r="B88" s="1365"/>
      <c r="C88" s="802"/>
      <c r="D88" s="802"/>
      <c r="E88" s="802"/>
      <c r="F88" s="786"/>
      <c r="G88" s="803">
        <f>I30+I29</f>
        <v>0</v>
      </c>
      <c r="H88" s="799"/>
      <c r="I88" s="800"/>
    </row>
    <row r="89" spans="1:9" ht="25" hidden="1" customHeight="1" x14ac:dyDescent="0.25">
      <c r="A89" s="1364">
        <f>A90-1</f>
        <v>-3</v>
      </c>
      <c r="B89" s="1365"/>
      <c r="C89" s="802"/>
      <c r="D89" s="802"/>
      <c r="E89" s="802"/>
      <c r="F89" s="803">
        <f>J30+J29</f>
        <v>0</v>
      </c>
      <c r="G89" s="799"/>
      <c r="H89" s="804"/>
      <c r="I89" s="800"/>
    </row>
    <row r="90" spans="1:9" ht="25" hidden="1" customHeight="1" x14ac:dyDescent="0.25">
      <c r="A90" s="1364">
        <f>A91-1</f>
        <v>-2</v>
      </c>
      <c r="B90" s="1365"/>
      <c r="C90" s="802"/>
      <c r="D90" s="802"/>
      <c r="E90" s="803">
        <f>K30+K29</f>
        <v>0</v>
      </c>
      <c r="F90" s="799"/>
      <c r="G90" s="804"/>
      <c r="H90" s="804"/>
      <c r="I90" s="800"/>
    </row>
    <row r="91" spans="1:9" ht="25" hidden="1" customHeight="1" x14ac:dyDescent="0.25">
      <c r="A91" s="1364">
        <f>A92-1</f>
        <v>-1</v>
      </c>
      <c r="B91" s="1365"/>
      <c r="C91" s="802"/>
      <c r="D91" s="803">
        <f>L30+L29</f>
        <v>0</v>
      </c>
      <c r="E91" s="799"/>
      <c r="F91" s="804"/>
      <c r="G91" s="804"/>
      <c r="H91" s="804"/>
      <c r="I91" s="800"/>
    </row>
    <row r="92" spans="1:9" ht="25" hidden="1" customHeight="1" x14ac:dyDescent="0.25">
      <c r="A92" s="1364">
        <f>B2</f>
        <v>0</v>
      </c>
      <c r="B92" s="1365"/>
      <c r="C92" s="803">
        <f>M30</f>
        <v>0</v>
      </c>
      <c r="D92" s="799"/>
      <c r="E92" s="804"/>
      <c r="F92" s="804"/>
      <c r="G92" s="804"/>
      <c r="H92" s="804"/>
      <c r="I92" s="800"/>
    </row>
    <row r="93" spans="1:9" ht="18" hidden="1" customHeight="1" x14ac:dyDescent="0.25">
      <c r="A93" s="749"/>
      <c r="B93" s="749"/>
      <c r="C93" s="800"/>
      <c r="D93" s="800"/>
      <c r="E93" s="800"/>
      <c r="F93" s="800"/>
      <c r="G93" s="800"/>
      <c r="H93" s="800"/>
      <c r="I93" s="800"/>
    </row>
    <row r="94" spans="1:9" ht="56.95" hidden="1" customHeight="1" x14ac:dyDescent="0.25">
      <c r="A94" s="1366" t="s">
        <v>675</v>
      </c>
      <c r="B94" s="1366"/>
      <c r="C94" s="1366"/>
      <c r="D94" s="1366"/>
      <c r="E94" s="1366"/>
      <c r="F94" s="1366"/>
      <c r="G94" s="800"/>
      <c r="H94" s="800"/>
      <c r="I94" s="800"/>
    </row>
    <row r="95" spans="1:9" ht="36.799999999999997" hidden="1" customHeight="1" x14ac:dyDescent="0.25">
      <c r="A95" s="784" t="s">
        <v>633</v>
      </c>
      <c r="B95" s="801" t="s">
        <v>1519</v>
      </c>
      <c r="C95" s="1364" t="s">
        <v>635</v>
      </c>
      <c r="D95" s="1365"/>
      <c r="E95" s="1364" t="s">
        <v>636</v>
      </c>
      <c r="F95" s="1365"/>
      <c r="G95" s="805"/>
      <c r="H95" s="805"/>
      <c r="I95" s="805"/>
    </row>
    <row r="96" spans="1:9" ht="25" hidden="1" customHeight="1" x14ac:dyDescent="0.25">
      <c r="A96" s="772">
        <f>B2</f>
        <v>0</v>
      </c>
      <c r="B96" s="806" t="e">
        <f>(H87/G87)*((G87+G88)/(F87+F88))*((F87+F88+F89)/(E87+E88+E89))*((E87+E88+E89+E90)/(D87+D88+D89+D90))*((D87+D88+D89+D90+D91)/(C87+C88+C89+C90+C91))</f>
        <v>#DIV/0!</v>
      </c>
      <c r="C96" s="1360">
        <f>C92</f>
        <v>0</v>
      </c>
      <c r="D96" s="1361"/>
      <c r="E96" s="1360" t="e">
        <f>(B96-1)*C96</f>
        <v>#DIV/0!</v>
      </c>
      <c r="F96" s="1361"/>
      <c r="G96" s="800"/>
      <c r="H96" s="800"/>
      <c r="I96" s="800"/>
    </row>
    <row r="97" spans="1:9" ht="25" hidden="1" customHeight="1" x14ac:dyDescent="0.25">
      <c r="A97" s="772">
        <f>A96-1</f>
        <v>-1</v>
      </c>
      <c r="B97" s="806" t="e">
        <f>(H87/G87)*((G87+G88)/(F87+F88))*((F87+F88+F89)/(E87+E88+E89))*((E87+E88+E89+E90)/(D87+D88+D89+D90))</f>
        <v>#DIV/0!</v>
      </c>
      <c r="C97" s="1360">
        <f>D91</f>
        <v>0</v>
      </c>
      <c r="D97" s="1361"/>
      <c r="E97" s="1360" t="e">
        <f>(B97-1)*C97</f>
        <v>#DIV/0!</v>
      </c>
      <c r="F97" s="1361"/>
      <c r="G97" s="800"/>
      <c r="H97" s="800"/>
      <c r="I97" s="800"/>
    </row>
    <row r="98" spans="1:9" ht="25" hidden="1" customHeight="1" x14ac:dyDescent="0.25">
      <c r="A98" s="772">
        <f>A97-1</f>
        <v>-2</v>
      </c>
      <c r="B98" s="806" t="e">
        <f>(H87/G87)*((G87+G88)/(F87+F88))*((F87+F88+F89)/(E87+E88+E89))</f>
        <v>#DIV/0!</v>
      </c>
      <c r="C98" s="1360">
        <f>E90</f>
        <v>0</v>
      </c>
      <c r="D98" s="1361"/>
      <c r="E98" s="1360" t="e">
        <f>(B98-1)*C98</f>
        <v>#DIV/0!</v>
      </c>
      <c r="F98" s="1361"/>
      <c r="G98" s="800"/>
      <c r="H98" s="800"/>
      <c r="I98" s="800"/>
    </row>
    <row r="99" spans="1:9" ht="25" hidden="1" customHeight="1" x14ac:dyDescent="0.25">
      <c r="A99" s="772">
        <f>A98-1</f>
        <v>-3</v>
      </c>
      <c r="B99" s="806" t="e">
        <f>(H87/G87)*((G87+G88)/(F87+F88))</f>
        <v>#DIV/0!</v>
      </c>
      <c r="C99" s="1360">
        <f>F89</f>
        <v>0</v>
      </c>
      <c r="D99" s="1361"/>
      <c r="E99" s="1360" t="e">
        <f>(B99-1)*C99</f>
        <v>#DIV/0!</v>
      </c>
      <c r="F99" s="1361"/>
      <c r="G99" s="800"/>
      <c r="H99" s="800"/>
      <c r="I99" s="800"/>
    </row>
    <row r="100" spans="1:9" ht="25" hidden="1" customHeight="1" x14ac:dyDescent="0.25">
      <c r="A100" s="772">
        <f>A99-1</f>
        <v>-4</v>
      </c>
      <c r="B100" s="806" t="e">
        <f>H87/G87</f>
        <v>#DIV/0!</v>
      </c>
      <c r="C100" s="1360">
        <f>G88</f>
        <v>0</v>
      </c>
      <c r="D100" s="1361"/>
      <c r="E100" s="1360" t="e">
        <f>(B100-1)*C100</f>
        <v>#DIV/0!</v>
      </c>
      <c r="F100" s="1361"/>
      <c r="G100" s="800"/>
      <c r="H100" s="800"/>
      <c r="I100" s="800"/>
    </row>
    <row r="101" spans="1:9" hidden="1" x14ac:dyDescent="0.25">
      <c r="A101" s="766"/>
      <c r="B101" s="766"/>
      <c r="C101" s="766"/>
      <c r="D101" s="766"/>
      <c r="E101" s="766"/>
      <c r="F101" s="766"/>
      <c r="G101" s="766"/>
      <c r="H101" s="766"/>
      <c r="I101" s="766"/>
    </row>
    <row r="102" spans="1:9" hidden="1" x14ac:dyDescent="0.25">
      <c r="A102" s="766"/>
      <c r="B102" s="766"/>
      <c r="C102" s="766"/>
      <c r="D102" s="766"/>
      <c r="E102" s="766"/>
      <c r="F102" s="766"/>
      <c r="G102" s="766"/>
      <c r="H102" s="766"/>
      <c r="I102" s="766"/>
    </row>
    <row r="103" spans="1:9" hidden="1" x14ac:dyDescent="0.25">
      <c r="A103" s="766"/>
      <c r="B103" s="766"/>
      <c r="C103" s="766"/>
      <c r="D103" s="766"/>
      <c r="E103" s="766"/>
      <c r="F103" s="766"/>
      <c r="G103" s="766"/>
      <c r="H103" s="766"/>
      <c r="I103" s="766"/>
    </row>
    <row r="104" spans="1:9" hidden="1" x14ac:dyDescent="0.25">
      <c r="A104" s="766"/>
      <c r="B104" s="766"/>
      <c r="C104" s="766"/>
      <c r="D104" s="766"/>
      <c r="E104" s="766"/>
      <c r="F104" s="766"/>
      <c r="G104" s="766"/>
      <c r="H104" s="766"/>
      <c r="I104" s="766"/>
    </row>
    <row r="105" spans="1:9" hidden="1" x14ac:dyDescent="0.25">
      <c r="A105" s="766"/>
      <c r="B105" s="766"/>
      <c r="C105" s="766"/>
      <c r="D105" s="766"/>
      <c r="E105" s="766"/>
      <c r="F105" s="766"/>
      <c r="G105" s="766"/>
      <c r="H105" s="766"/>
      <c r="I105" s="766"/>
    </row>
    <row r="106" spans="1:9" hidden="1" x14ac:dyDescent="0.25">
      <c r="A106" s="766"/>
      <c r="B106" s="766"/>
      <c r="C106" s="766"/>
      <c r="D106" s="766"/>
      <c r="E106" s="766"/>
      <c r="F106" s="766"/>
      <c r="G106" s="766"/>
      <c r="H106" s="766"/>
      <c r="I106" s="766"/>
    </row>
    <row r="107" spans="1:9" hidden="1" x14ac:dyDescent="0.25">
      <c r="A107" s="766"/>
      <c r="B107" s="766"/>
      <c r="C107" s="766"/>
      <c r="D107" s="766"/>
      <c r="E107" s="766"/>
      <c r="F107" s="766"/>
      <c r="G107" s="766"/>
      <c r="H107" s="766"/>
      <c r="I107" s="766"/>
    </row>
    <row r="108" spans="1:9" hidden="1" x14ac:dyDescent="0.25">
      <c r="A108" s="766"/>
      <c r="B108" s="766"/>
      <c r="C108" s="766"/>
      <c r="D108" s="766"/>
      <c r="E108" s="766"/>
      <c r="F108" s="766"/>
      <c r="G108" s="766"/>
      <c r="H108" s="766"/>
      <c r="I108" s="766"/>
    </row>
    <row r="109" spans="1:9" hidden="1" x14ac:dyDescent="0.25">
      <c r="A109" s="766"/>
      <c r="B109" s="766"/>
      <c r="C109" s="766"/>
      <c r="D109" s="766"/>
      <c r="E109" s="766"/>
      <c r="F109" s="766"/>
      <c r="G109" s="766"/>
      <c r="H109" s="766"/>
      <c r="I109" s="766"/>
    </row>
    <row r="110" spans="1:9" hidden="1" x14ac:dyDescent="0.25">
      <c r="A110" s="766"/>
      <c r="B110" s="766"/>
      <c r="C110" s="766"/>
      <c r="D110" s="766"/>
      <c r="E110" s="766"/>
      <c r="F110" s="766"/>
      <c r="G110" s="766"/>
      <c r="H110" s="766"/>
      <c r="I110" s="766"/>
    </row>
    <row r="111" spans="1:9" hidden="1" x14ac:dyDescent="0.25">
      <c r="A111" s="766"/>
      <c r="B111" s="766"/>
      <c r="C111" s="766"/>
      <c r="D111" s="766"/>
      <c r="E111" s="766"/>
      <c r="F111" s="766"/>
      <c r="G111" s="766"/>
      <c r="H111" s="766"/>
      <c r="I111" s="766"/>
    </row>
    <row r="112" spans="1:9" ht="64.5" hidden="1" customHeight="1" x14ac:dyDescent="0.25">
      <c r="A112" s="1370" t="s">
        <v>923</v>
      </c>
      <c r="B112" s="1371"/>
      <c r="C112" s="1371"/>
      <c r="D112" s="1371"/>
      <c r="E112" s="1371"/>
      <c r="F112" s="1371"/>
      <c r="G112" s="1371"/>
      <c r="H112" s="1371"/>
      <c r="I112" s="800"/>
    </row>
    <row r="113" spans="1:9" ht="25" hidden="1" customHeight="1" x14ac:dyDescent="0.25">
      <c r="A113" s="1367"/>
      <c r="B113" s="1367"/>
      <c r="C113" s="1367"/>
      <c r="D113" s="1367"/>
      <c r="E113" s="1367"/>
      <c r="F113" s="1367"/>
      <c r="G113" s="1367"/>
      <c r="H113" s="1367"/>
      <c r="I113" s="1367"/>
    </row>
    <row r="114" spans="1:9" ht="25" hidden="1" customHeight="1" x14ac:dyDescent="0.25">
      <c r="A114" s="1364" t="s">
        <v>632</v>
      </c>
      <c r="B114" s="1365"/>
      <c r="C114" s="1362">
        <v>0</v>
      </c>
      <c r="D114" s="1362">
        <v>1</v>
      </c>
      <c r="E114" s="1362">
        <v>2</v>
      </c>
      <c r="F114" s="1362">
        <v>3</v>
      </c>
      <c r="G114" s="1362">
        <v>4</v>
      </c>
      <c r="H114" s="1362">
        <v>5</v>
      </c>
      <c r="I114" s="800"/>
    </row>
    <row r="115" spans="1:9" ht="25" hidden="1" customHeight="1" x14ac:dyDescent="0.25">
      <c r="A115" s="1368" t="s">
        <v>633</v>
      </c>
      <c r="B115" s="1369"/>
      <c r="C115" s="1363"/>
      <c r="D115" s="1363"/>
      <c r="E115" s="1363"/>
      <c r="F115" s="1363"/>
      <c r="G115" s="1363"/>
      <c r="H115" s="1363"/>
      <c r="I115" s="800"/>
    </row>
    <row r="116" spans="1:9" ht="25" hidden="1" customHeight="1" x14ac:dyDescent="0.25">
      <c r="A116" s="1364">
        <f>A117-1</f>
        <v>-5</v>
      </c>
      <c r="B116" s="1365"/>
      <c r="C116" s="802"/>
      <c r="D116" s="802"/>
      <c r="E116" s="802"/>
      <c r="F116" s="802"/>
      <c r="G116" s="802"/>
      <c r="H116" s="803">
        <f>H54+H53</f>
        <v>0</v>
      </c>
      <c r="I116" s="800"/>
    </row>
    <row r="117" spans="1:9" ht="25" hidden="1" customHeight="1" x14ac:dyDescent="0.25">
      <c r="A117" s="1364">
        <f>A118-1</f>
        <v>-4</v>
      </c>
      <c r="B117" s="1365"/>
      <c r="C117" s="802"/>
      <c r="D117" s="802"/>
      <c r="E117" s="802"/>
      <c r="F117" s="786"/>
      <c r="G117" s="803">
        <f>I54+I53</f>
        <v>0</v>
      </c>
      <c r="H117" s="799"/>
      <c r="I117" s="800"/>
    </row>
    <row r="118" spans="1:9" ht="25" hidden="1" customHeight="1" x14ac:dyDescent="0.25">
      <c r="A118" s="1364">
        <f>A119-1</f>
        <v>-3</v>
      </c>
      <c r="B118" s="1365"/>
      <c r="C118" s="802"/>
      <c r="D118" s="802"/>
      <c r="E118" s="802"/>
      <c r="F118" s="803">
        <f>J54+J53</f>
        <v>0</v>
      </c>
      <c r="G118" s="799"/>
      <c r="H118" s="804"/>
      <c r="I118" s="800"/>
    </row>
    <row r="119" spans="1:9" ht="25" hidden="1" customHeight="1" x14ac:dyDescent="0.25">
      <c r="A119" s="1364">
        <f>A120-1</f>
        <v>-2</v>
      </c>
      <c r="B119" s="1365"/>
      <c r="C119" s="802"/>
      <c r="D119" s="802"/>
      <c r="E119" s="803">
        <f>K54+K53</f>
        <v>0</v>
      </c>
      <c r="F119" s="799"/>
      <c r="G119" s="804"/>
      <c r="H119" s="804"/>
      <c r="I119" s="800"/>
    </row>
    <row r="120" spans="1:9" ht="25" hidden="1" customHeight="1" x14ac:dyDescent="0.25">
      <c r="A120" s="1364">
        <f>A121-1</f>
        <v>-1</v>
      </c>
      <c r="B120" s="1365"/>
      <c r="C120" s="802"/>
      <c r="D120" s="803">
        <f>L54+L53</f>
        <v>0</v>
      </c>
      <c r="E120" s="799"/>
      <c r="F120" s="804"/>
      <c r="G120" s="804"/>
      <c r="H120" s="804"/>
      <c r="I120" s="800"/>
    </row>
    <row r="121" spans="1:9" ht="25" hidden="1" customHeight="1" x14ac:dyDescent="0.25">
      <c r="A121" s="1364">
        <f>B2</f>
        <v>0</v>
      </c>
      <c r="B121" s="1365"/>
      <c r="C121" s="803">
        <f>M54</f>
        <v>0</v>
      </c>
      <c r="D121" s="799"/>
      <c r="E121" s="804"/>
      <c r="F121" s="804"/>
      <c r="G121" s="804"/>
      <c r="H121" s="804"/>
      <c r="I121" s="800"/>
    </row>
    <row r="122" spans="1:9" ht="25" hidden="1" customHeight="1" x14ac:dyDescent="0.25">
      <c r="A122" s="749"/>
      <c r="B122" s="749"/>
      <c r="C122" s="800"/>
      <c r="D122" s="800"/>
      <c r="E122" s="800"/>
      <c r="F122" s="800"/>
      <c r="G122" s="800"/>
      <c r="H122" s="800"/>
      <c r="I122" s="800"/>
    </row>
    <row r="123" spans="1:9" ht="70.55" hidden="1" customHeight="1" x14ac:dyDescent="0.25">
      <c r="A123" s="1366" t="s">
        <v>1588</v>
      </c>
      <c r="B123" s="1366"/>
      <c r="C123" s="1366"/>
      <c r="D123" s="1366"/>
      <c r="E123" s="1366"/>
      <c r="F123" s="1366"/>
      <c r="G123" s="800"/>
      <c r="H123" s="800"/>
      <c r="I123" s="800"/>
    </row>
    <row r="124" spans="1:9" ht="25" hidden="1" customHeight="1" x14ac:dyDescent="0.25">
      <c r="A124" s="784" t="s">
        <v>633</v>
      </c>
      <c r="B124" s="801" t="s">
        <v>1519</v>
      </c>
      <c r="C124" s="1364" t="s">
        <v>635</v>
      </c>
      <c r="D124" s="1365"/>
      <c r="E124" s="1364" t="s">
        <v>636</v>
      </c>
      <c r="F124" s="1365"/>
      <c r="G124" s="805"/>
      <c r="H124" s="805"/>
      <c r="I124" s="805"/>
    </row>
    <row r="125" spans="1:9" ht="25" hidden="1" customHeight="1" x14ac:dyDescent="0.25">
      <c r="A125" s="772">
        <f>B2</f>
        <v>0</v>
      </c>
      <c r="B125" s="806" t="e">
        <f>(H116/G116)*((G116+G117)/(F116+F117))*((F116+F117+F118)/(E116+E117+E118))*((E116+E117+E118+E119)/(D116+D117+D118+D119))*((D116+D117+D118+D119+D120)/(C116+C117+C118+C119+C120))</f>
        <v>#DIV/0!</v>
      </c>
      <c r="C125" s="1360">
        <f>C121</f>
        <v>0</v>
      </c>
      <c r="D125" s="1361"/>
      <c r="E125" s="1360" t="e">
        <f>(B125-1)*C125</f>
        <v>#DIV/0!</v>
      </c>
      <c r="F125" s="1361"/>
      <c r="G125" s="800"/>
      <c r="H125" s="800"/>
      <c r="I125" s="800"/>
    </row>
    <row r="126" spans="1:9" ht="25" hidden="1" customHeight="1" x14ac:dyDescent="0.25">
      <c r="A126" s="772">
        <f>A125-1</f>
        <v>-1</v>
      </c>
      <c r="B126" s="806" t="e">
        <f>(H116/G116)*((G116+G117)/(F116+F117))*((F116+F117+F118)/(E116+E117+E118))*((E116+E117+E118+E119)/(D116+D117+D118+D119))</f>
        <v>#DIV/0!</v>
      </c>
      <c r="C126" s="1360">
        <f>D120</f>
        <v>0</v>
      </c>
      <c r="D126" s="1361"/>
      <c r="E126" s="1360" t="e">
        <f>(B126-1)*C126</f>
        <v>#DIV/0!</v>
      </c>
      <c r="F126" s="1361"/>
      <c r="G126" s="800"/>
      <c r="H126" s="800"/>
      <c r="I126" s="800"/>
    </row>
    <row r="127" spans="1:9" ht="25" hidden="1" customHeight="1" x14ac:dyDescent="0.25">
      <c r="A127" s="772">
        <f>A126-1</f>
        <v>-2</v>
      </c>
      <c r="B127" s="806" t="e">
        <f>(H116/G116)*((G116+G117)/(F116+F117))*((F116+F117+F118)/(E116+E117+E118))</f>
        <v>#DIV/0!</v>
      </c>
      <c r="C127" s="1360">
        <f>E119</f>
        <v>0</v>
      </c>
      <c r="D127" s="1361"/>
      <c r="E127" s="1360" t="e">
        <f>(B127-1)*C127</f>
        <v>#DIV/0!</v>
      </c>
      <c r="F127" s="1361"/>
      <c r="G127" s="800"/>
      <c r="H127" s="800"/>
      <c r="I127" s="800"/>
    </row>
    <row r="128" spans="1:9" ht="25" hidden="1" customHeight="1" x14ac:dyDescent="0.25">
      <c r="A128" s="772">
        <f>A127-1</f>
        <v>-3</v>
      </c>
      <c r="B128" s="806" t="e">
        <f>(H116/G116)*((G116+G117)/(F116+F117))</f>
        <v>#DIV/0!</v>
      </c>
      <c r="C128" s="1360">
        <f>F118</f>
        <v>0</v>
      </c>
      <c r="D128" s="1361"/>
      <c r="E128" s="1360" t="e">
        <f>(B128-1)*C128</f>
        <v>#DIV/0!</v>
      </c>
      <c r="F128" s="1361"/>
      <c r="G128" s="800"/>
      <c r="H128" s="800"/>
      <c r="I128" s="800"/>
    </row>
    <row r="129" spans="1:14" ht="25" hidden="1" customHeight="1" x14ac:dyDescent="0.25">
      <c r="A129" s="772">
        <f>A128-1</f>
        <v>-4</v>
      </c>
      <c r="B129" s="806" t="e">
        <f>H116/G116</f>
        <v>#DIV/0!</v>
      </c>
      <c r="C129" s="1360">
        <f>G117</f>
        <v>0</v>
      </c>
      <c r="D129" s="1361"/>
      <c r="E129" s="1360" t="e">
        <f>(B129-1)*C129</f>
        <v>#DIV/0!</v>
      </c>
      <c r="F129" s="1361"/>
      <c r="G129" s="800"/>
      <c r="H129" s="800"/>
      <c r="I129" s="800"/>
    </row>
    <row r="130" spans="1:14" hidden="1" x14ac:dyDescent="0.25"/>
    <row r="131" spans="1:14" hidden="1" x14ac:dyDescent="0.25"/>
    <row r="132" spans="1:14" hidden="1" x14ac:dyDescent="0.25"/>
    <row r="133" spans="1:14" hidden="1" x14ac:dyDescent="0.25"/>
    <row r="134" spans="1:14" hidden="1" x14ac:dyDescent="0.25"/>
    <row r="135" spans="1:14" hidden="1" x14ac:dyDescent="0.25"/>
    <row r="136" spans="1:14" hidden="1" x14ac:dyDescent="0.25"/>
    <row r="137" spans="1:14" hidden="1" x14ac:dyDescent="0.25"/>
    <row r="138" spans="1:14" hidden="1" x14ac:dyDescent="0.25"/>
    <row r="139" spans="1:14" hidden="1" x14ac:dyDescent="0.25"/>
    <row r="140" spans="1:14" hidden="1" x14ac:dyDescent="0.25"/>
    <row r="141" spans="1:14" x14ac:dyDescent="0.25">
      <c r="A141" s="1162" t="s">
        <v>323</v>
      </c>
      <c r="B141" s="1162"/>
      <c r="C141" s="1162"/>
      <c r="D141" s="1162"/>
      <c r="E141" s="1162"/>
      <c r="F141" s="1162"/>
      <c r="G141" s="1162"/>
      <c r="H141" s="1162"/>
      <c r="I141" s="1162"/>
      <c r="J141" s="1162"/>
      <c r="K141" s="1162"/>
      <c r="L141" s="1162"/>
      <c r="M141" s="1162"/>
      <c r="N141" s="1162"/>
    </row>
    <row r="142" spans="1:14" x14ac:dyDescent="0.25">
      <c r="A142" s="1200" t="s">
        <v>673</v>
      </c>
      <c r="B142" s="1200"/>
      <c r="C142" s="1200"/>
      <c r="D142" s="1200"/>
      <c r="E142" s="1200"/>
      <c r="F142" s="1200"/>
      <c r="G142" s="1200"/>
      <c r="H142" s="1200"/>
      <c r="I142" s="1200"/>
      <c r="J142" s="1200"/>
      <c r="K142" s="1200"/>
      <c r="L142" s="1200"/>
      <c r="M142" s="1200"/>
      <c r="N142" s="1200"/>
    </row>
    <row r="143" spans="1:14" ht="24.05" customHeight="1" x14ac:dyDescent="0.25">
      <c r="A143" s="1292" t="s">
        <v>908</v>
      </c>
      <c r="B143" s="1293"/>
      <c r="C143" s="74" t="s">
        <v>894</v>
      </c>
      <c r="D143" s="202">
        <f t="shared" ref="D143:K143" si="19">E143-1</f>
        <v>-9</v>
      </c>
      <c r="E143" s="202">
        <f t="shared" si="19"/>
        <v>-8</v>
      </c>
      <c r="F143" s="202">
        <f t="shared" si="19"/>
        <v>-7</v>
      </c>
      <c r="G143" s="202">
        <f t="shared" si="19"/>
        <v>-6</v>
      </c>
      <c r="H143" s="202">
        <f t="shared" si="19"/>
        <v>-5</v>
      </c>
      <c r="I143" s="202">
        <f t="shared" si="19"/>
        <v>-4</v>
      </c>
      <c r="J143" s="202">
        <f t="shared" si="19"/>
        <v>-3</v>
      </c>
      <c r="K143" s="202">
        <f t="shared" si="19"/>
        <v>-2</v>
      </c>
      <c r="L143" s="202">
        <f>M143-1</f>
        <v>-1</v>
      </c>
      <c r="M143" s="202">
        <f>B2</f>
        <v>0</v>
      </c>
      <c r="N143" s="202" t="s">
        <v>736</v>
      </c>
    </row>
    <row r="144" spans="1:14" ht="18" customHeight="1" x14ac:dyDescent="0.25">
      <c r="A144" s="1136" t="s">
        <v>737</v>
      </c>
      <c r="B144" s="1137"/>
      <c r="C144" s="310">
        <f t="shared" ref="C144:L144" si="20">C145+C146+C147</f>
        <v>0</v>
      </c>
      <c r="D144" s="310">
        <f t="shared" si="20"/>
        <v>0</v>
      </c>
      <c r="E144" s="310">
        <f t="shared" si="20"/>
        <v>0</v>
      </c>
      <c r="F144" s="310">
        <f t="shared" si="20"/>
        <v>0</v>
      </c>
      <c r="G144" s="310">
        <f t="shared" si="20"/>
        <v>0</v>
      </c>
      <c r="H144" s="310">
        <f t="shared" si="20"/>
        <v>0</v>
      </c>
      <c r="I144" s="310">
        <f t="shared" si="20"/>
        <v>0</v>
      </c>
      <c r="J144" s="310">
        <f t="shared" si="20"/>
        <v>0</v>
      </c>
      <c r="K144" s="310">
        <f t="shared" si="20"/>
        <v>0</v>
      </c>
      <c r="L144" s="310">
        <f t="shared" si="20"/>
        <v>0</v>
      </c>
      <c r="M144" s="238" t="s">
        <v>411</v>
      </c>
      <c r="N144" s="310">
        <f>SUM(C144:L144)</f>
        <v>0</v>
      </c>
    </row>
    <row r="145" spans="1:14" ht="18" customHeight="1" x14ac:dyDescent="0.25">
      <c r="A145" s="1233" t="s">
        <v>1321</v>
      </c>
      <c r="B145" s="1234"/>
      <c r="C145" s="743">
        <f>D12_2311!C145+D12_2312!C145+D12_2313!C145+D12_2314!C145+D12_2315!C145+D12_2318!C145+D12_Coassurance!C145</f>
        <v>0</v>
      </c>
      <c r="D145" s="743">
        <f>D12_2311!D145+D12_2312!D145+D12_2313!D145+D12_2314!D145+D12_2315!D145+D12_2318!D145+D12_Coassurance!D145</f>
        <v>0</v>
      </c>
      <c r="E145" s="743">
        <f>D12_2311!E145+D12_2312!E145+D12_2313!E145+D12_2314!E145+D12_2315!E145+D12_2318!E145+D12_Coassurance!E145</f>
        <v>0</v>
      </c>
      <c r="F145" s="743">
        <f>D12_2311!F145+D12_2312!F145+D12_2313!F145+D12_2314!F145+D12_2315!F145+D12_2318!F145+D12_Coassurance!F145</f>
        <v>0</v>
      </c>
      <c r="G145" s="743">
        <f>D12_2311!G145+D12_2312!G145+D12_2313!G145+D12_2314!G145+D12_2315!G145+D12_2318!G145+D12_Coassurance!G145</f>
        <v>0</v>
      </c>
      <c r="H145" s="743">
        <f>D12_2311!H145+D12_2312!H145+D12_2313!H145+D12_2314!H145+D12_2315!H145+D12_2318!H145+D12_Coassurance!H145</f>
        <v>0</v>
      </c>
      <c r="I145" s="743">
        <f>D12_2311!I145+D12_2312!I145+D12_2313!I145+D12_2314!I145+D12_2315!I145+D12_2318!I145+D12_Coassurance!I145</f>
        <v>0</v>
      </c>
      <c r="J145" s="743">
        <f>D12_2311!J145+D12_2312!J145+D12_2313!J145+D12_2314!J145+D12_2315!J145+D12_2318!J145+D12_Coassurance!J145</f>
        <v>0</v>
      </c>
      <c r="K145" s="743">
        <f>D12_2311!K145+D12_2312!K145+D12_2313!K145+D12_2314!K145+D12_2315!K145+D12_2318!K145+D12_Coassurance!K145</f>
        <v>0</v>
      </c>
      <c r="L145" s="743">
        <f>D12_2311!L145+D12_2312!L145+D12_2313!L145+D12_2314!L145+D12_2315!L145+D12_2318!L145+D12_Coassurance!L145</f>
        <v>0</v>
      </c>
      <c r="M145" s="272" t="s">
        <v>411</v>
      </c>
      <c r="N145" s="311">
        <f>SUM(C145:L145)</f>
        <v>0</v>
      </c>
    </row>
    <row r="146" spans="1:14" ht="18" customHeight="1" x14ac:dyDescent="0.25">
      <c r="A146" s="1233" t="s">
        <v>1326</v>
      </c>
      <c r="B146" s="1234"/>
      <c r="C146" s="743">
        <f>D12_2311!C146+D12_2312!C146+D12_2313!C146+D12_2314!C146+D12_2315!C146+D12_2318!C146+D12_Coassurance!C146</f>
        <v>0</v>
      </c>
      <c r="D146" s="743">
        <f>D12_2311!D146+D12_2312!D146+D12_2313!D146+D12_2314!D146+D12_2315!D146+D12_2318!D146+D12_Coassurance!D146</f>
        <v>0</v>
      </c>
      <c r="E146" s="743">
        <f>D12_2311!E146+D12_2312!E146+D12_2313!E146+D12_2314!E146+D12_2315!E146+D12_2318!E146+D12_Coassurance!E146</f>
        <v>0</v>
      </c>
      <c r="F146" s="743">
        <f>D12_2311!F146+D12_2312!F146+D12_2313!F146+D12_2314!F146+D12_2315!F146+D12_2318!F146+D12_Coassurance!F146</f>
        <v>0</v>
      </c>
      <c r="G146" s="743">
        <f>D12_2311!G146+D12_2312!G146+D12_2313!G146+D12_2314!G146+D12_2315!G146+D12_2318!G146+D12_Coassurance!G146</f>
        <v>0</v>
      </c>
      <c r="H146" s="743">
        <f>D12_2311!H146+D12_2312!H146+D12_2313!H146+D12_2314!H146+D12_2315!H146+D12_2318!H146+D12_Coassurance!H146</f>
        <v>0</v>
      </c>
      <c r="I146" s="743">
        <f>D12_2311!I146+D12_2312!I146+D12_2313!I146+D12_2314!I146+D12_2315!I146+D12_2318!I146+D12_Coassurance!I146</f>
        <v>0</v>
      </c>
      <c r="J146" s="743">
        <f>D12_2311!J146+D12_2312!J146+D12_2313!J146+D12_2314!J146+D12_2315!J146+D12_2318!J146+D12_Coassurance!J146</f>
        <v>0</v>
      </c>
      <c r="K146" s="743">
        <f>D12_2311!K146+D12_2312!K146+D12_2313!K146+D12_2314!K146+D12_2315!K146+D12_2318!K146+D12_Coassurance!K146</f>
        <v>0</v>
      </c>
      <c r="L146" s="743">
        <f>D12_2311!L146+D12_2312!L146+D12_2313!L146+D12_2314!L146+D12_2315!L146+D12_2318!L146+D12_Coassurance!L146</f>
        <v>0</v>
      </c>
      <c r="M146" s="272" t="s">
        <v>411</v>
      </c>
      <c r="N146" s="311">
        <f>SUM(C146:L146)</f>
        <v>0</v>
      </c>
    </row>
    <row r="147" spans="1:14" ht="18" customHeight="1" x14ac:dyDescent="0.25">
      <c r="A147" s="1233" t="s">
        <v>738</v>
      </c>
      <c r="B147" s="1234"/>
      <c r="C147" s="718">
        <f>D12_2311!C147+D12_2312!C147+D12_2313!C147+D12_2314!C147+D12_2315!C147+D12_2318!C147+D12_Coassurance!C147</f>
        <v>0</v>
      </c>
      <c r="D147" s="718">
        <f>D12_2311!D147+D12_2312!D147+D12_2313!D147+D12_2314!D147+D12_2315!D147+D12_2318!D147+D12_Coassurance!D147</f>
        <v>0</v>
      </c>
      <c r="E147" s="718">
        <f>D12_2311!E147+D12_2312!E147+D12_2313!E147+D12_2314!E147+D12_2315!E147+D12_2318!E147+D12_Coassurance!E147</f>
        <v>0</v>
      </c>
      <c r="F147" s="718">
        <f>D12_2311!F147+D12_2312!F147+D12_2313!F147+D12_2314!F147+D12_2315!F147+D12_2318!F147+D12_Coassurance!F147</f>
        <v>0</v>
      </c>
      <c r="G147" s="718">
        <f>D12_2311!G147+D12_2312!G147+D12_2313!G147+D12_2314!G147+D12_2315!G147+D12_2318!G147+D12_Coassurance!G147</f>
        <v>0</v>
      </c>
      <c r="H147" s="718">
        <f>D12_2311!H147+D12_2312!H147+D12_2313!H147+D12_2314!H147+D12_2315!H147+D12_2318!H147+D12_Coassurance!H147</f>
        <v>0</v>
      </c>
      <c r="I147" s="718">
        <f>D12_2311!I147+D12_2312!I147+D12_2313!I147+D12_2314!I147+D12_2315!I147+D12_2318!I147+D12_Coassurance!I147</f>
        <v>0</v>
      </c>
      <c r="J147" s="718">
        <f>D12_2311!J147+D12_2312!J147+D12_2313!J147+D12_2314!J147+D12_2315!J147+D12_2318!J147+D12_Coassurance!J147</f>
        <v>0</v>
      </c>
      <c r="K147" s="718">
        <f>D12_2311!K147+D12_2312!K147+D12_2313!K147+D12_2314!K147+D12_2315!K147+D12_2318!K147+D12_Coassurance!K147</f>
        <v>0</v>
      </c>
      <c r="L147" s="718">
        <f>D12_2311!L147+D12_2312!L147+D12_2313!L147+D12_2314!L147+D12_2315!L147+D12_2318!L147+D12_Coassurance!L147</f>
        <v>0</v>
      </c>
      <c r="M147" s="272" t="s">
        <v>411</v>
      </c>
      <c r="N147" s="312">
        <f>SUM(C147:L147)</f>
        <v>0</v>
      </c>
    </row>
    <row r="148" spans="1:14" ht="18" customHeight="1" x14ac:dyDescent="0.25">
      <c r="A148" s="1136" t="s">
        <v>703</v>
      </c>
      <c r="B148" s="1137"/>
      <c r="C148" s="719">
        <f>D12_2311!C148+D12_2312!C148+D12_2313!C148+D12_2314!C148+D12_2315!C148+D12_2318!C148+D12_Coassurance!C148</f>
        <v>0</v>
      </c>
      <c r="D148" s="719">
        <f>D12_2311!D148+D12_2312!D148+D12_2313!D148+D12_2314!D148+D12_2315!D148+D12_2318!D148+D12_Coassurance!D148</f>
        <v>0</v>
      </c>
      <c r="E148" s="719">
        <f>D12_2311!E148+D12_2312!E148+D12_2313!E148+D12_2314!E148+D12_2315!E148+D12_2318!E148+D12_Coassurance!E148</f>
        <v>0</v>
      </c>
      <c r="F148" s="719">
        <f>D12_2311!F148+D12_2312!F148+D12_2313!F148+D12_2314!F148+D12_2315!F148+D12_2318!F148+D12_Coassurance!F148</f>
        <v>0</v>
      </c>
      <c r="G148" s="719">
        <f>D12_2311!G148+D12_2312!G148+D12_2313!G148+D12_2314!G148+D12_2315!G148+D12_2318!G148+D12_Coassurance!G148</f>
        <v>0</v>
      </c>
      <c r="H148" s="807">
        <f>D12_2311!H148+D12_2312!H148+D12_2313!H148+D12_2314!H148+D12_2315!H148+D12_2318!H148+D12_Coassurance!H148</f>
        <v>0</v>
      </c>
      <c r="I148" s="808">
        <f>D12_2311!I148+D12_2312!I148+D12_2313!I148+D12_2314!I148+D12_2315!I148+D12_2318!I148+D12_Coassurance!I148</f>
        <v>0</v>
      </c>
      <c r="J148" s="719">
        <f>D12_2311!J148+D12_2312!J148+D12_2313!J148+D12_2314!J148+D12_2315!J148+D12_2318!J148+D12_Coassurance!J148</f>
        <v>0</v>
      </c>
      <c r="K148" s="719">
        <f>D12_2311!K148+D12_2312!K148+D12_2313!K148+D12_2314!K148+D12_2315!K148+D12_2318!K148+D12_Coassurance!K148</f>
        <v>0</v>
      </c>
      <c r="L148" s="807">
        <f>D12_2311!L148+D12_2312!L148+D12_2313!L148+D12_2314!L148+D12_2315!L148+D12_2318!L148+D12_Coassurance!L148</f>
        <v>0</v>
      </c>
      <c r="M148" s="720">
        <f>D12_2311!M148+D12_2312!M148+D12_2313!M148+D12_2314!M148+D12_2315!M148+D12_2318!M148+D12_Coassurance!M148</f>
        <v>0</v>
      </c>
      <c r="N148" s="311">
        <f t="shared" ref="N148:N153" si="21">SUM(C148:M148)</f>
        <v>0</v>
      </c>
    </row>
    <row r="149" spans="1:14" ht="18" customHeight="1" x14ac:dyDescent="0.25">
      <c r="A149" s="1134" t="s">
        <v>1328</v>
      </c>
      <c r="B149" s="1135"/>
      <c r="C149" s="745">
        <f>D12_2311!C149+D12_2312!C149+D12_2313!C149+D12_2314!C149+D12_2315!C149+D12_2318!C149+D12_Coassurance!C149</f>
        <v>0</v>
      </c>
      <c r="D149" s="721">
        <f>D12_2311!D149+D12_2312!D149+D12_2313!D149+D12_2314!D149+D12_2315!D149+D12_2318!D149+D12_Coassurance!D149</f>
        <v>0</v>
      </c>
      <c r="E149" s="721">
        <f>D12_2311!E149+D12_2312!E149+D12_2313!E149+D12_2314!E149+D12_2315!E149+D12_2318!E149+D12_Coassurance!E149</f>
        <v>0</v>
      </c>
      <c r="F149" s="743">
        <f>D12_2311!F149+D12_2312!F149+D12_2313!F149+D12_2314!F149+D12_2315!F149+D12_2318!F149+D12_Coassurance!F149</f>
        <v>0</v>
      </c>
      <c r="G149" s="722">
        <f>D12_2311!G149+D12_2312!G149+D12_2313!G149+D12_2314!G149+D12_2315!G149+D12_2318!G149+D12_Coassurance!G149</f>
        <v>0</v>
      </c>
      <c r="H149" s="722">
        <f>D12_2311!H149+D12_2312!H149+D12_2313!H149+D12_2314!H149+D12_2315!H149+D12_2318!H149+D12_Coassurance!H149</f>
        <v>0</v>
      </c>
      <c r="I149" s="745">
        <f>D12_2311!I149+D12_2312!I149+D12_2313!I149+D12_2314!I149+D12_2315!I149+D12_2318!I149+D12_Coassurance!I149</f>
        <v>0</v>
      </c>
      <c r="J149" s="743">
        <f>D12_2311!J149+D12_2312!J149+D12_2313!J149+D12_2314!J149+D12_2315!J149+D12_2318!J149+D12_Coassurance!J149</f>
        <v>0</v>
      </c>
      <c r="K149" s="722">
        <f>D12_2311!K149+D12_2312!K149+D12_2313!K149+D12_2314!K149+D12_2315!K149+D12_2318!K149+D12_Coassurance!K149</f>
        <v>0</v>
      </c>
      <c r="L149" s="722">
        <f>D12_2311!L149+D12_2312!L149+D12_2313!L149+D12_2314!L149+D12_2315!L149+D12_2318!L149+D12_Coassurance!L149</f>
        <v>0</v>
      </c>
      <c r="M149" s="722">
        <f>D12_2311!M149+D12_2312!M149+D12_2313!M149+D12_2314!M149+D12_2315!M149+D12_2318!M149+D12_Coassurance!M149</f>
        <v>0</v>
      </c>
      <c r="N149" s="311">
        <f t="shared" si="21"/>
        <v>0</v>
      </c>
    </row>
    <row r="150" spans="1:14" ht="18" customHeight="1" x14ac:dyDescent="0.25">
      <c r="A150" s="1134" t="s">
        <v>739</v>
      </c>
      <c r="B150" s="1135"/>
      <c r="C150" s="311">
        <f>C151+C152+C153</f>
        <v>0</v>
      </c>
      <c r="D150" s="311" t="e">
        <f t="shared" ref="D150:M150" si="22">D151+D152+D153</f>
        <v>#DIV/0!</v>
      </c>
      <c r="E150" s="311" t="e">
        <f t="shared" si="22"/>
        <v>#DIV/0!</v>
      </c>
      <c r="F150" s="311" t="e">
        <f t="shared" si="22"/>
        <v>#DIV/0!</v>
      </c>
      <c r="G150" s="311" t="e">
        <f t="shared" si="22"/>
        <v>#DIV/0!</v>
      </c>
      <c r="H150" s="311" t="e">
        <f t="shared" si="22"/>
        <v>#DIV/0!</v>
      </c>
      <c r="I150" s="311" t="e">
        <f t="shared" si="22"/>
        <v>#DIV/0!</v>
      </c>
      <c r="J150" s="311" t="e">
        <f t="shared" si="22"/>
        <v>#DIV/0!</v>
      </c>
      <c r="K150" s="311" t="e">
        <f t="shared" si="22"/>
        <v>#DIV/0!</v>
      </c>
      <c r="L150" s="311" t="e">
        <f t="shared" si="22"/>
        <v>#DIV/0!</v>
      </c>
      <c r="M150" s="311" t="e">
        <f t="shared" si="22"/>
        <v>#DIV/0!</v>
      </c>
      <c r="N150" s="311" t="e">
        <f t="shared" si="21"/>
        <v>#DIV/0!</v>
      </c>
    </row>
    <row r="151" spans="1:14" ht="18" customHeight="1" x14ac:dyDescent="0.25">
      <c r="A151" s="1233" t="s">
        <v>1321</v>
      </c>
      <c r="B151" s="1234"/>
      <c r="C151" s="743">
        <f>D12_2311!C151+D12_2312!C151+D12_2313!C151+D12_2314!C151+D12_2315!C151+D12_2318!C151+D12_Coassurance!C151</f>
        <v>0</v>
      </c>
      <c r="D151" s="743">
        <f>D12_2311!D151+D12_2312!D151+D12_2313!D151+D12_2314!D151+D12_2315!D151+D12_2318!D151+D12_Coassurance!D151</f>
        <v>0</v>
      </c>
      <c r="E151" s="743">
        <f>D12_2311!E151+D12_2312!E151+D12_2313!E151+D12_2314!E151+D12_2315!E151+D12_2318!E151+D12_Coassurance!E151</f>
        <v>0</v>
      </c>
      <c r="F151" s="743">
        <f>D12_2311!F151+D12_2312!F151+D12_2313!F151+D12_2314!F151+D12_2315!F151+D12_2318!F151+D12_Coassurance!F151</f>
        <v>0</v>
      </c>
      <c r="G151" s="743">
        <f>D12_2311!G151+D12_2312!G151+D12_2313!G151+D12_2314!G151+D12_2315!G151+D12_2318!G151+D12_Coassurance!G151</f>
        <v>0</v>
      </c>
      <c r="H151" s="743">
        <f>D12_2311!H151+D12_2312!H151+D12_2313!H151+D12_2314!H151+D12_2315!H151+D12_2318!H151+D12_Coassurance!H151</f>
        <v>0</v>
      </c>
      <c r="I151" s="743">
        <f>D12_2311!I151+D12_2312!I151+D12_2313!I151+D12_2314!I151+D12_2315!I151+D12_2318!I151+D12_Coassurance!I151</f>
        <v>0</v>
      </c>
      <c r="J151" s="743">
        <f>D12_2311!J151+D12_2312!J151+D12_2313!J151+D12_2314!J151+D12_2315!J151+D12_2318!J151+D12_Coassurance!J151</f>
        <v>0</v>
      </c>
      <c r="K151" s="743">
        <f>D12_2311!K151+D12_2312!K151+D12_2313!K151+D12_2314!K151+D12_2315!K151+D12_2318!K151+D12_Coassurance!K151</f>
        <v>0</v>
      </c>
      <c r="L151" s="743">
        <f>D12_2311!L151+D12_2312!L151+D12_2313!L151+D12_2314!L151+D12_2315!L151+D12_2318!L151+D12_Coassurance!L151</f>
        <v>0</v>
      </c>
      <c r="M151" s="743">
        <f>D12_2311!M151+D12_2312!M151+D12_2313!M151+D12_2314!M151+D12_2315!M151+D12_2318!M151+D12_Coassurance!M151</f>
        <v>0</v>
      </c>
      <c r="N151" s="311">
        <f t="shared" si="21"/>
        <v>0</v>
      </c>
    </row>
    <row r="152" spans="1:14" ht="18" customHeight="1" x14ac:dyDescent="0.25">
      <c r="A152" s="1233" t="s">
        <v>1326</v>
      </c>
      <c r="B152" s="1234"/>
      <c r="C152" s="743">
        <f>D12_2311!C152+D12_2312!C152+D12_2313!C152+D12_2314!C152+D12_2315!C152+D12_2318!C152+D12_Coassurance!C152</f>
        <v>0</v>
      </c>
      <c r="D152" s="743">
        <f>D12_2311!D152+D12_2312!D152+D12_2313!D152+D12_2314!D152+D12_2315!D152+D12_2318!D152+D12_Coassurance!D152</f>
        <v>0</v>
      </c>
      <c r="E152" s="743">
        <f>D12_2311!E152+D12_2312!E152+D12_2313!E152+D12_2314!E152+D12_2315!E152+D12_2318!E152+D12_Coassurance!E152</f>
        <v>0</v>
      </c>
      <c r="F152" s="743">
        <f>D12_2311!F152+D12_2312!F152+D12_2313!F152+D12_2314!F152+D12_2315!F152+D12_2318!F152+D12_Coassurance!F152</f>
        <v>0</v>
      </c>
      <c r="G152" s="743">
        <f>D12_2311!G152+D12_2312!G152+D12_2313!G152+D12_2314!G152+D12_2315!G152+D12_2318!G152+D12_Coassurance!G152</f>
        <v>0</v>
      </c>
      <c r="H152" s="743">
        <f>D12_2311!H152+D12_2312!H152+D12_2313!H152+D12_2314!H152+D12_2315!H152+D12_2318!H152+D12_Coassurance!H152</f>
        <v>0</v>
      </c>
      <c r="I152" s="743">
        <f>D12_2311!I152+D12_2312!I152+D12_2313!I152+D12_2314!I152+D12_2315!I152+D12_2318!I152+D12_Coassurance!I152</f>
        <v>0</v>
      </c>
      <c r="J152" s="743">
        <f>D12_2311!J152+D12_2312!J152+D12_2313!J152+D12_2314!J152+D12_2315!J152+D12_2318!J152+D12_Coassurance!J152</f>
        <v>0</v>
      </c>
      <c r="K152" s="743">
        <f>D12_2311!K152+D12_2312!K152+D12_2313!K152+D12_2314!K152+D12_2315!K152+D12_2318!K152+D12_Coassurance!K152</f>
        <v>0</v>
      </c>
      <c r="L152" s="743">
        <f>D12_2311!L152+D12_2312!L152+D12_2313!L152+D12_2314!L152+D12_2315!L152+D12_2318!L152+D12_Coassurance!L152</f>
        <v>0</v>
      </c>
      <c r="M152" s="743">
        <f>D12_2311!M152+D12_2312!M152+D12_2313!M152+D12_2314!M152+D12_2315!M152+D12_2318!M152+D12_Coassurance!M152</f>
        <v>0</v>
      </c>
      <c r="N152" s="311">
        <f t="shared" si="21"/>
        <v>0</v>
      </c>
    </row>
    <row r="153" spans="1:14" ht="18" customHeight="1" x14ac:dyDescent="0.25">
      <c r="A153" s="1233" t="s">
        <v>738</v>
      </c>
      <c r="B153" s="1234"/>
      <c r="C153" s="718">
        <f>D12_2311!C153+D12_2312!C153+D12_2313!C153+D12_2314!C153+D12_2315!C153+D12_2318!C153+D12_Coassurance!C153</f>
        <v>0</v>
      </c>
      <c r="D153" s="718" t="e">
        <f>D12_2311!D153+D12_2312!D153+D12_2313!D153+D12_2314!D153+D12_2315!D153+D12_2318!D153+D12_Coassurance!D153</f>
        <v>#DIV/0!</v>
      </c>
      <c r="E153" s="718" t="e">
        <f>D12_2311!E153+D12_2312!E153+D12_2313!E153+D12_2314!E153+D12_2315!E153+D12_2318!E153+D12_Coassurance!E153</f>
        <v>#DIV/0!</v>
      </c>
      <c r="F153" s="718" t="e">
        <f>D12_2311!F153+D12_2312!F153+D12_2313!F153+D12_2314!F153+D12_2315!F153+D12_2318!F153+D12_Coassurance!F153</f>
        <v>#DIV/0!</v>
      </c>
      <c r="G153" s="718" t="e">
        <f>D12_2311!G153+D12_2312!G153+D12_2313!G153+D12_2314!G153+D12_2315!G153+D12_2318!G153+D12_Coassurance!G153</f>
        <v>#DIV/0!</v>
      </c>
      <c r="H153" s="718" t="e">
        <f>D12_2311!H153+D12_2312!H153+D12_2313!H153+D12_2314!H153+D12_2315!H153+D12_2318!H153+D12_Coassurance!H153</f>
        <v>#DIV/0!</v>
      </c>
      <c r="I153" s="718" t="e">
        <f>D12_2311!I153+D12_2312!I153+D12_2313!I153+D12_2314!I153+D12_2315!I153+D12_2318!I153+D12_Coassurance!I153</f>
        <v>#DIV/0!</v>
      </c>
      <c r="J153" s="718" t="e">
        <f>D12_2311!J153+D12_2312!J153+D12_2313!J153+D12_2314!J153+D12_2315!J153+D12_2318!J153+D12_Coassurance!J153</f>
        <v>#DIV/0!</v>
      </c>
      <c r="K153" s="718" t="e">
        <f>D12_2311!K153+D12_2312!K153+D12_2313!K153+D12_2314!K153+D12_2315!K153+D12_2318!K153+D12_Coassurance!K153</f>
        <v>#DIV/0!</v>
      </c>
      <c r="L153" s="718" t="e">
        <f>D12_2311!L153+D12_2312!L153+D12_2313!L153+D12_2314!L153+D12_2315!L153+D12_2318!L153+D12_Coassurance!L153</f>
        <v>#DIV/0!</v>
      </c>
      <c r="M153" s="718" t="e">
        <f>D12_2311!M153+D12_2312!M153+D12_2313!M153+D12_2314!M153+D12_2315!M153+D12_2318!M153+D12_Coassurance!M153</f>
        <v>#DIV/0!</v>
      </c>
      <c r="N153" s="311" t="e">
        <f t="shared" si="21"/>
        <v>#DIV/0!</v>
      </c>
    </row>
    <row r="154" spans="1:14" ht="18" customHeight="1" x14ac:dyDescent="0.25">
      <c r="A154" s="1292" t="s">
        <v>740</v>
      </c>
      <c r="B154" s="1281"/>
      <c r="C154" s="269">
        <f>C148-C149+C150</f>
        <v>0</v>
      </c>
      <c r="D154" s="269" t="e">
        <f t="shared" ref="D154:N154" si="23">D148-D149+D150</f>
        <v>#DIV/0!</v>
      </c>
      <c r="E154" s="269" t="e">
        <f t="shared" si="23"/>
        <v>#DIV/0!</v>
      </c>
      <c r="F154" s="269" t="e">
        <f t="shared" si="23"/>
        <v>#DIV/0!</v>
      </c>
      <c r="G154" s="269" t="e">
        <f t="shared" si="23"/>
        <v>#DIV/0!</v>
      </c>
      <c r="H154" s="269" t="e">
        <f t="shared" si="23"/>
        <v>#DIV/0!</v>
      </c>
      <c r="I154" s="269" t="e">
        <f t="shared" si="23"/>
        <v>#DIV/0!</v>
      </c>
      <c r="J154" s="269" t="e">
        <f t="shared" si="23"/>
        <v>#DIV/0!</v>
      </c>
      <c r="K154" s="269" t="e">
        <f t="shared" si="23"/>
        <v>#DIV/0!</v>
      </c>
      <c r="L154" s="269" t="e">
        <f t="shared" si="23"/>
        <v>#DIV/0!</v>
      </c>
      <c r="M154" s="269" t="e">
        <f t="shared" si="23"/>
        <v>#DIV/0!</v>
      </c>
      <c r="N154" s="269" t="e">
        <f t="shared" si="23"/>
        <v>#DIV/0!</v>
      </c>
    </row>
    <row r="155" spans="1:14" ht="18" customHeight="1" x14ac:dyDescent="0.25">
      <c r="A155" s="1136" t="s">
        <v>1040</v>
      </c>
      <c r="B155" s="1137"/>
      <c r="C155" s="483"/>
      <c r="D155" s="743">
        <f>D12_2311!D155+D12_2312!D155+D12_2313!D155+D12_2314!D155+D12_2315!D155+D12_2318!D155+D12_Coassurance!D155</f>
        <v>0</v>
      </c>
      <c r="E155" s="722">
        <f>D12_2311!E155+D12_2312!E155+D12_2313!E155+D12_2314!E155+D12_2315!E155+D12_2318!E155+D12_Coassurance!E155</f>
        <v>0</v>
      </c>
      <c r="F155" s="722">
        <f>D12_2311!F155+D12_2312!F155+D12_2313!F155+D12_2314!F155+D12_2315!F155+D12_2318!F155+D12_Coassurance!F155</f>
        <v>0</v>
      </c>
      <c r="G155" s="722">
        <f>D12_2311!G155+D12_2312!G155+D12_2313!G155+D12_2314!G155+D12_2315!G155+D12_2318!G155+D12_Coassurance!G155</f>
        <v>0</v>
      </c>
      <c r="H155" s="722">
        <f>D12_2311!H155+D12_2312!H155+D12_2313!H155+D12_2314!H155+D12_2315!H155+D12_2318!H155+D12_Coassurance!H155</f>
        <v>0</v>
      </c>
      <c r="I155" s="722">
        <f>D12_2311!I155+D12_2312!I155+D12_2313!I155+D12_2314!I155+D12_2315!I155+D12_2318!I155+D12_Coassurance!I155</f>
        <v>0</v>
      </c>
      <c r="J155" s="722">
        <f>D12_2311!J155+D12_2312!J155+D12_2313!J155+D12_2314!J155+D12_2315!J155+D12_2318!J155+D12_Coassurance!J155</f>
        <v>0</v>
      </c>
      <c r="K155" s="722">
        <f>D12_2311!K155+D12_2312!K155+D12_2313!K155+D12_2314!K155+D12_2315!K155+D12_2318!K155+D12_Coassurance!K155</f>
        <v>0</v>
      </c>
      <c r="L155" s="722">
        <f>D12_2311!L155+D12_2312!L155+D12_2313!L155+D12_2314!L155+D12_2315!L155+D12_2318!L155+D12_Coassurance!L155</f>
        <v>0</v>
      </c>
      <c r="M155" s="272" t="s">
        <v>411</v>
      </c>
      <c r="N155" s="251"/>
    </row>
    <row r="156" spans="1:14" ht="18" customHeight="1" x14ac:dyDescent="0.25">
      <c r="A156" s="1142" t="s">
        <v>1041</v>
      </c>
      <c r="B156" s="1143"/>
      <c r="C156" s="484"/>
      <c r="D156" s="718">
        <f>D12_2311!D156+D12_2312!D156+D12_2313!D156+D12_2314!D156+D12_2315!D156+D12_2318!D156+D12_Coassurance!D156</f>
        <v>0</v>
      </c>
      <c r="E156" s="744">
        <f>D12_2311!E156+D12_2312!E156+D12_2313!E156+D12_2314!E156+D12_2315!E156+D12_2318!E156+D12_Coassurance!E156</f>
        <v>0</v>
      </c>
      <c r="F156" s="744">
        <f>D12_2311!F156+D12_2312!F156+D12_2313!F156+D12_2314!F156+D12_2315!F156+D12_2318!F156+D12_Coassurance!F156</f>
        <v>0</v>
      </c>
      <c r="G156" s="744">
        <f>D12_2311!G156+D12_2312!G156+D12_2313!G156+D12_2314!G156+D12_2315!G156+D12_2318!G156+D12_Coassurance!G156</f>
        <v>0</v>
      </c>
      <c r="H156" s="744">
        <f>D12_2311!H156+D12_2312!H156+D12_2313!H156+D12_2314!H156+D12_2315!H156+D12_2318!H156+D12_Coassurance!H156</f>
        <v>0</v>
      </c>
      <c r="I156" s="744">
        <f>D12_2311!I156+D12_2312!I156+D12_2313!I156+D12_2314!I156+D12_2315!I156+D12_2318!I156+D12_Coassurance!I156</f>
        <v>0</v>
      </c>
      <c r="J156" s="744">
        <f>D12_2311!J156+D12_2312!J156+D12_2313!J156+D12_2314!J156+D12_2315!J156+D12_2318!J156+D12_Coassurance!J156</f>
        <v>0</v>
      </c>
      <c r="K156" s="744">
        <f>D12_2311!K156+D12_2312!K156+D12_2313!K156+D12_2314!K156+D12_2315!K156+D12_2318!K156+D12_Coassurance!K156</f>
        <v>0</v>
      </c>
      <c r="L156" s="744">
        <f>D12_2311!L156+D12_2312!L156+D12_2313!L156+D12_2314!L156+D12_2315!L156+D12_2318!L156+D12_Coassurance!L156</f>
        <v>0</v>
      </c>
      <c r="M156" s="274" t="s">
        <v>411</v>
      </c>
      <c r="N156" s="250"/>
    </row>
    <row r="157" spans="1:14" ht="18" customHeight="1" x14ac:dyDescent="0.25">
      <c r="A157" s="1292" t="s">
        <v>1016</v>
      </c>
      <c r="B157" s="1281"/>
      <c r="C157" s="484"/>
      <c r="D157" s="267" t="e">
        <f>D154+D155-D156</f>
        <v>#DIV/0!</v>
      </c>
      <c r="E157" s="267" t="e">
        <f t="shared" ref="E157:L157" si="24">E154+E155-E156</f>
        <v>#DIV/0!</v>
      </c>
      <c r="F157" s="267" t="e">
        <f t="shared" si="24"/>
        <v>#DIV/0!</v>
      </c>
      <c r="G157" s="267" t="e">
        <f t="shared" si="24"/>
        <v>#DIV/0!</v>
      </c>
      <c r="H157" s="267" t="e">
        <f t="shared" si="24"/>
        <v>#DIV/0!</v>
      </c>
      <c r="I157" s="267" t="e">
        <f t="shared" si="24"/>
        <v>#DIV/0!</v>
      </c>
      <c r="J157" s="267" t="e">
        <f t="shared" si="24"/>
        <v>#DIV/0!</v>
      </c>
      <c r="K157" s="267" t="e">
        <f t="shared" si="24"/>
        <v>#DIV/0!</v>
      </c>
      <c r="L157" s="267" t="e">
        <f t="shared" si="24"/>
        <v>#DIV/0!</v>
      </c>
      <c r="M157" s="267" t="e">
        <f>M154</f>
        <v>#DIV/0!</v>
      </c>
      <c r="N157" s="250"/>
    </row>
    <row r="158" spans="1:14" ht="18" customHeight="1" x14ac:dyDescent="0.25">
      <c r="A158" s="1138" t="s">
        <v>678</v>
      </c>
      <c r="B158" s="1139"/>
      <c r="C158" s="145"/>
      <c r="D158" s="337" t="e">
        <f>D157/D27</f>
        <v>#DIV/0!</v>
      </c>
      <c r="E158" s="337" t="e">
        <f t="shared" ref="E158:M158" si="25">E157/E27</f>
        <v>#DIV/0!</v>
      </c>
      <c r="F158" s="337" t="e">
        <f t="shared" si="25"/>
        <v>#DIV/0!</v>
      </c>
      <c r="G158" s="337" t="e">
        <f t="shared" si="25"/>
        <v>#DIV/0!</v>
      </c>
      <c r="H158" s="337" t="e">
        <f t="shared" si="25"/>
        <v>#DIV/0!</v>
      </c>
      <c r="I158" s="337" t="e">
        <f t="shared" si="25"/>
        <v>#DIV/0!</v>
      </c>
      <c r="J158" s="337" t="e">
        <f t="shared" si="25"/>
        <v>#DIV/0!</v>
      </c>
      <c r="K158" s="337" t="e">
        <f t="shared" si="25"/>
        <v>#DIV/0!</v>
      </c>
      <c r="L158" s="337" t="e">
        <f t="shared" si="25"/>
        <v>#DIV/0!</v>
      </c>
      <c r="M158" s="337" t="e">
        <f t="shared" si="25"/>
        <v>#DIV/0!</v>
      </c>
      <c r="N158" s="62"/>
    </row>
    <row r="159" spans="1:14" s="221" customFormat="1" ht="20.149999999999999" customHeight="1" x14ac:dyDescent="0.25">
      <c r="A159" s="338"/>
      <c r="B159" s="338"/>
      <c r="C159" s="128"/>
      <c r="D159" s="339"/>
      <c r="E159" s="339"/>
      <c r="F159" s="339"/>
      <c r="G159" s="339"/>
      <c r="H159" s="339"/>
      <c r="I159" s="339"/>
      <c r="J159" s="339"/>
      <c r="K159" s="339"/>
      <c r="L159" s="339"/>
      <c r="M159" s="339"/>
      <c r="N159" s="128"/>
    </row>
    <row r="160" spans="1:14" hidden="1" x14ac:dyDescent="0.25">
      <c r="A160" s="73"/>
      <c r="B160" s="73"/>
      <c r="C160" s="67"/>
      <c r="D160" s="67"/>
      <c r="E160" s="67"/>
      <c r="F160" s="67"/>
      <c r="G160" s="67"/>
      <c r="H160" s="67"/>
      <c r="I160" s="67"/>
      <c r="J160" s="67"/>
      <c r="K160" s="67"/>
      <c r="L160" s="67"/>
      <c r="M160" s="67"/>
      <c r="N160" s="67"/>
    </row>
    <row r="161" spans="1:14" x14ac:dyDescent="0.25">
      <c r="A161" s="1200" t="s">
        <v>1589</v>
      </c>
      <c r="B161" s="1200"/>
      <c r="C161" s="1200"/>
      <c r="D161" s="1200"/>
      <c r="E161" s="1200"/>
      <c r="F161" s="1200"/>
      <c r="G161" s="1200"/>
      <c r="H161" s="1200"/>
      <c r="I161" s="1200"/>
      <c r="J161" s="1200"/>
      <c r="K161" s="1200"/>
      <c r="L161" s="1200"/>
      <c r="M161" s="1200"/>
      <c r="N161" s="1200"/>
    </row>
    <row r="162" spans="1:14" ht="20.149999999999999" customHeight="1" x14ac:dyDescent="0.25">
      <c r="A162" s="1292" t="s">
        <v>908</v>
      </c>
      <c r="B162" s="1293"/>
      <c r="C162" s="74" t="s">
        <v>894</v>
      </c>
      <c r="D162" s="202">
        <f t="shared" ref="D162:K162" si="26">E162-1</f>
        <v>-9</v>
      </c>
      <c r="E162" s="202">
        <f t="shared" si="26"/>
        <v>-8</v>
      </c>
      <c r="F162" s="202">
        <f t="shared" si="26"/>
        <v>-7</v>
      </c>
      <c r="G162" s="202">
        <f t="shared" si="26"/>
        <v>-6</v>
      </c>
      <c r="H162" s="202">
        <f t="shared" si="26"/>
        <v>-5</v>
      </c>
      <c r="I162" s="202">
        <f t="shared" si="26"/>
        <v>-4</v>
      </c>
      <c r="J162" s="202">
        <f t="shared" si="26"/>
        <v>-3</v>
      </c>
      <c r="K162" s="202">
        <f t="shared" si="26"/>
        <v>-2</v>
      </c>
      <c r="L162" s="202">
        <f>M162-1</f>
        <v>-1</v>
      </c>
      <c r="M162" s="202">
        <f>B2</f>
        <v>0</v>
      </c>
      <c r="N162" s="202" t="s">
        <v>736</v>
      </c>
    </row>
    <row r="163" spans="1:14" ht="18" customHeight="1" x14ac:dyDescent="0.25">
      <c r="A163" s="1136" t="s">
        <v>737</v>
      </c>
      <c r="B163" s="1137"/>
      <c r="C163" s="310">
        <f t="shared" ref="C163:L163" si="27">C164+C165+C166</f>
        <v>0</v>
      </c>
      <c r="D163" s="310">
        <f t="shared" si="27"/>
        <v>0</v>
      </c>
      <c r="E163" s="310">
        <f t="shared" si="27"/>
        <v>0</v>
      </c>
      <c r="F163" s="310">
        <f t="shared" si="27"/>
        <v>0</v>
      </c>
      <c r="G163" s="310">
        <f t="shared" si="27"/>
        <v>0</v>
      </c>
      <c r="H163" s="310">
        <f t="shared" si="27"/>
        <v>0</v>
      </c>
      <c r="I163" s="310">
        <f t="shared" si="27"/>
        <v>0</v>
      </c>
      <c r="J163" s="310">
        <f t="shared" si="27"/>
        <v>0</v>
      </c>
      <c r="K163" s="310">
        <f t="shared" si="27"/>
        <v>0</v>
      </c>
      <c r="L163" s="310">
        <f t="shared" si="27"/>
        <v>0</v>
      </c>
      <c r="M163" s="238" t="s">
        <v>411</v>
      </c>
      <c r="N163" s="310">
        <f>SUM(C163:L163)</f>
        <v>0</v>
      </c>
    </row>
    <row r="164" spans="1:14" ht="18" customHeight="1" x14ac:dyDescent="0.25">
      <c r="A164" s="1233" t="s">
        <v>1321</v>
      </c>
      <c r="B164" s="1234"/>
      <c r="C164" s="743">
        <f>D12_2311!C164+D12_2312!C164+D12_2313!C164+D12_2314!C164+D12_2315!C164+D12_2318!C164+D12_Coassurance!C164</f>
        <v>0</v>
      </c>
      <c r="D164" s="743">
        <f>D12_2311!D164+D12_2312!D164+D12_2313!D164+D12_2314!D164+D12_2315!D164+D12_2318!D164+D12_Coassurance!D164</f>
        <v>0</v>
      </c>
      <c r="E164" s="743">
        <f>D12_2311!E164+D12_2312!E164+D12_2313!E164+D12_2314!E164+D12_2315!E164+D12_2318!E164+D12_Coassurance!E164</f>
        <v>0</v>
      </c>
      <c r="F164" s="743">
        <f>D12_2311!F164+D12_2312!F164+D12_2313!F164+D12_2314!F164+D12_2315!F164+D12_2318!F164+D12_Coassurance!F164</f>
        <v>0</v>
      </c>
      <c r="G164" s="743">
        <f>D12_2311!G164+D12_2312!G164+D12_2313!G164+D12_2314!G164+D12_2315!G164+D12_2318!G164+D12_Coassurance!G164</f>
        <v>0</v>
      </c>
      <c r="H164" s="743">
        <f>D12_2311!H164+D12_2312!H164+D12_2313!H164+D12_2314!H164+D12_2315!H164+D12_2318!H164+D12_Coassurance!H164</f>
        <v>0</v>
      </c>
      <c r="I164" s="743">
        <f>D12_2311!I164+D12_2312!I164+D12_2313!I164+D12_2314!I164+D12_2315!I164+D12_2318!I164+D12_Coassurance!I164</f>
        <v>0</v>
      </c>
      <c r="J164" s="743">
        <f>D12_2311!J164+D12_2312!J164+D12_2313!J164+D12_2314!J164+D12_2315!J164+D12_2318!J164+D12_Coassurance!J164</f>
        <v>0</v>
      </c>
      <c r="K164" s="743">
        <f>D12_2311!K164+D12_2312!K164+D12_2313!K164+D12_2314!K164+D12_2315!K164+D12_2318!K164+D12_Coassurance!K164</f>
        <v>0</v>
      </c>
      <c r="L164" s="743">
        <f>D12_2311!L164+D12_2312!L164+D12_2313!L164+D12_2314!L164+D12_2315!L164+D12_2318!L164+D12_Coassurance!L164</f>
        <v>0</v>
      </c>
      <c r="M164" s="272" t="s">
        <v>411</v>
      </c>
      <c r="N164" s="311">
        <f>SUM(C164:L164)</f>
        <v>0</v>
      </c>
    </row>
    <row r="165" spans="1:14" ht="18" customHeight="1" x14ac:dyDescent="0.25">
      <c r="A165" s="1233" t="s">
        <v>1326</v>
      </c>
      <c r="B165" s="1234"/>
      <c r="C165" s="743">
        <f>D12_2311!C165+D12_2312!C165+D12_2313!C165+D12_2314!C165+D12_2315!C165+D12_2318!C165+D12_Coassurance!C165</f>
        <v>0</v>
      </c>
      <c r="D165" s="743">
        <f>D12_2311!D165+D12_2312!D165+D12_2313!D165+D12_2314!D165+D12_2315!D165+D12_2318!D165+D12_Coassurance!D165</f>
        <v>0</v>
      </c>
      <c r="E165" s="743">
        <f>D12_2311!E165+D12_2312!E165+D12_2313!E165+D12_2314!E165+D12_2315!E165+D12_2318!E165+D12_Coassurance!E165</f>
        <v>0</v>
      </c>
      <c r="F165" s="743">
        <f>D12_2311!F165+D12_2312!F165+D12_2313!F165+D12_2314!F165+D12_2315!F165+D12_2318!F165+D12_Coassurance!F165</f>
        <v>0</v>
      </c>
      <c r="G165" s="743">
        <f>D12_2311!G165+D12_2312!G165+D12_2313!G165+D12_2314!G165+D12_2315!G165+D12_2318!G165+D12_Coassurance!G165</f>
        <v>0</v>
      </c>
      <c r="H165" s="743">
        <f>D12_2311!H165+D12_2312!H165+D12_2313!H165+D12_2314!H165+D12_2315!H165+D12_2318!H165+D12_Coassurance!H165</f>
        <v>0</v>
      </c>
      <c r="I165" s="743">
        <f>D12_2311!I165+D12_2312!I165+D12_2313!I165+D12_2314!I165+D12_2315!I165+D12_2318!I165+D12_Coassurance!I165</f>
        <v>0</v>
      </c>
      <c r="J165" s="743">
        <f>D12_2311!J165+D12_2312!J165+D12_2313!J165+D12_2314!J165+D12_2315!J165+D12_2318!J165+D12_Coassurance!J165</f>
        <v>0</v>
      </c>
      <c r="K165" s="743">
        <f>D12_2311!K165+D12_2312!K165+D12_2313!K165+D12_2314!K165+D12_2315!K165+D12_2318!K165+D12_Coassurance!K165</f>
        <v>0</v>
      </c>
      <c r="L165" s="743">
        <f>D12_2311!L165+D12_2312!L165+D12_2313!L165+D12_2314!L165+D12_2315!L165+D12_2318!L165+D12_Coassurance!L165</f>
        <v>0</v>
      </c>
      <c r="M165" s="272" t="s">
        <v>411</v>
      </c>
      <c r="N165" s="311">
        <f>SUM(C165:L165)</f>
        <v>0</v>
      </c>
    </row>
    <row r="166" spans="1:14" ht="18" customHeight="1" x14ac:dyDescent="0.25">
      <c r="A166" s="1233" t="s">
        <v>738</v>
      </c>
      <c r="B166" s="1234"/>
      <c r="C166" s="718">
        <f>D12_2311!C166+D12_2312!C166+D12_2313!C166+D12_2314!C166+D12_2315!C166+D12_2318!C166+D12_Coassurance!C166</f>
        <v>0</v>
      </c>
      <c r="D166" s="718">
        <f>D12_2311!D166+D12_2312!D166+D12_2313!D166+D12_2314!D166+D12_2315!D166+D12_2318!D166+D12_Coassurance!D166</f>
        <v>0</v>
      </c>
      <c r="E166" s="718">
        <f>D12_2311!E166+D12_2312!E166+D12_2313!E166+D12_2314!E166+D12_2315!E166+D12_2318!E166+D12_Coassurance!E166</f>
        <v>0</v>
      </c>
      <c r="F166" s="718">
        <f>D12_2311!F166+D12_2312!F166+D12_2313!F166+D12_2314!F166+D12_2315!F166+D12_2318!F166+D12_Coassurance!F166</f>
        <v>0</v>
      </c>
      <c r="G166" s="718">
        <f>D12_2311!G166+D12_2312!G166+D12_2313!G166+D12_2314!G166+D12_2315!G166+D12_2318!G166+D12_Coassurance!G166</f>
        <v>0</v>
      </c>
      <c r="H166" s="718">
        <f>D12_2311!H166+D12_2312!H166+D12_2313!H166+D12_2314!H166+D12_2315!H166+D12_2318!H166+D12_Coassurance!H166</f>
        <v>0</v>
      </c>
      <c r="I166" s="718">
        <f>D12_2311!I166+D12_2312!I166+D12_2313!I166+D12_2314!I166+D12_2315!I166+D12_2318!I166+D12_Coassurance!I166</f>
        <v>0</v>
      </c>
      <c r="J166" s="718">
        <f>D12_2311!J166+D12_2312!J166+D12_2313!J166+D12_2314!J166+D12_2315!J166+D12_2318!J166+D12_Coassurance!J166</f>
        <v>0</v>
      </c>
      <c r="K166" s="718">
        <f>D12_2311!K166+D12_2312!K166+D12_2313!K166+D12_2314!K166+D12_2315!K166+D12_2318!K166+D12_Coassurance!K166</f>
        <v>0</v>
      </c>
      <c r="L166" s="718">
        <f>D12_2311!L166+D12_2312!L166+D12_2313!L166+D12_2314!L166+D12_2315!L166+D12_2318!L166+D12_Coassurance!L166</f>
        <v>0</v>
      </c>
      <c r="M166" s="272" t="s">
        <v>411</v>
      </c>
      <c r="N166" s="312">
        <f>SUM(C166:L166)</f>
        <v>0</v>
      </c>
    </row>
    <row r="167" spans="1:14" ht="18" customHeight="1" x14ac:dyDescent="0.25">
      <c r="A167" s="1136" t="s">
        <v>703</v>
      </c>
      <c r="B167" s="1137"/>
      <c r="C167" s="719">
        <f>D12_2311!C167+D12_2312!C167+D12_2313!C167+D12_2314!C167+D12_2315!C167+D12_2318!C167+D12_Coassurance!C167</f>
        <v>0</v>
      </c>
      <c r="D167" s="719">
        <f>D12_2311!D167+D12_2312!D167+D12_2313!D167+D12_2314!D167+D12_2315!D167+D12_2318!D167+D12_Coassurance!D167</f>
        <v>0</v>
      </c>
      <c r="E167" s="719">
        <f>D12_2311!E167+D12_2312!E167+D12_2313!E167+D12_2314!E167+D12_2315!E167+D12_2318!E167+D12_Coassurance!E167</f>
        <v>0</v>
      </c>
      <c r="F167" s="719">
        <f>D12_2311!F167+D12_2312!F167+D12_2313!F167+D12_2314!F167+D12_2315!F167+D12_2318!F167+D12_Coassurance!F167</f>
        <v>0</v>
      </c>
      <c r="G167" s="719">
        <f>D12_2311!G167+D12_2312!G167+D12_2313!G167+D12_2314!G167+D12_2315!G167+D12_2318!G167+D12_Coassurance!G167</f>
        <v>0</v>
      </c>
      <c r="H167" s="807">
        <f>D12_2311!H167+D12_2312!H167+D12_2313!H167+D12_2314!H167+D12_2315!H167+D12_2318!H167+D12_Coassurance!H167</f>
        <v>0</v>
      </c>
      <c r="I167" s="808">
        <f>D12_2311!I167+D12_2312!I167+D12_2313!I167+D12_2314!I167+D12_2315!I167+D12_2318!I167+D12_Coassurance!I167</f>
        <v>0</v>
      </c>
      <c r="J167" s="719">
        <f>D12_2311!J167+D12_2312!J167+D12_2313!J167+D12_2314!J167+D12_2315!J167+D12_2318!J167+D12_Coassurance!J167</f>
        <v>0</v>
      </c>
      <c r="K167" s="719">
        <f>D12_2311!K167+D12_2312!K167+D12_2313!K167+D12_2314!K167+D12_2315!K167+D12_2318!K167+D12_Coassurance!K167</f>
        <v>0</v>
      </c>
      <c r="L167" s="807">
        <f>D12_2311!L167+D12_2312!L167+D12_2313!L167+D12_2314!L167+D12_2315!L167+D12_2318!L167+D12_Coassurance!L167</f>
        <v>0</v>
      </c>
      <c r="M167" s="720">
        <f>D12_2311!M167+D12_2312!M167+D12_2313!M167+D12_2314!M167+D12_2315!M167+D12_2318!M167+D12_Coassurance!M167</f>
        <v>0</v>
      </c>
      <c r="N167" s="311">
        <f t="shared" ref="N167:N172" si="28">SUM(C167:M167)</f>
        <v>0</v>
      </c>
    </row>
    <row r="168" spans="1:14" ht="18" customHeight="1" x14ac:dyDescent="0.25">
      <c r="A168" s="1134" t="s">
        <v>1328</v>
      </c>
      <c r="B168" s="1135"/>
      <c r="C168" s="745">
        <f>D12_2311!C168+D12_2312!C168+D12_2313!C168+D12_2314!C168+D12_2315!C168+D12_2318!C168+D12_Coassurance!C168</f>
        <v>0</v>
      </c>
      <c r="D168" s="721">
        <f>D12_2311!D168+D12_2312!D168+D12_2313!D168+D12_2314!D168+D12_2315!D168+D12_2318!D168+D12_Coassurance!D168</f>
        <v>0</v>
      </c>
      <c r="E168" s="721">
        <f>D12_2311!E168+D12_2312!E168+D12_2313!E168+D12_2314!E168+D12_2315!E168+D12_2318!E168+D12_Coassurance!E168</f>
        <v>0</v>
      </c>
      <c r="F168" s="743">
        <f>D12_2311!F168+D12_2312!F168+D12_2313!F168+D12_2314!F168+D12_2315!F168+D12_2318!F168+D12_Coassurance!F168</f>
        <v>0</v>
      </c>
      <c r="G168" s="722">
        <f>D12_2311!G168+D12_2312!G168+D12_2313!G168+D12_2314!G168+D12_2315!G168+D12_2318!G168+D12_Coassurance!G168</f>
        <v>0</v>
      </c>
      <c r="H168" s="722">
        <f>D12_2311!H168+D12_2312!H168+D12_2313!H168+D12_2314!H168+D12_2315!H168+D12_2318!H168+D12_Coassurance!H168</f>
        <v>0</v>
      </c>
      <c r="I168" s="745">
        <f>D12_2311!I168+D12_2312!I168+D12_2313!I168+D12_2314!I168+D12_2315!I168+D12_2318!I168+D12_Coassurance!I168</f>
        <v>0</v>
      </c>
      <c r="J168" s="743">
        <f>D12_2311!J168+D12_2312!J168+D12_2313!J168+D12_2314!J168+D12_2315!J168+D12_2318!J168+D12_Coassurance!J168</f>
        <v>0</v>
      </c>
      <c r="K168" s="722">
        <f>D12_2311!K168+D12_2312!K168+D12_2313!K168+D12_2314!K168+D12_2315!K168+D12_2318!K168+D12_Coassurance!K168</f>
        <v>0</v>
      </c>
      <c r="L168" s="722">
        <f>D12_2311!L168+D12_2312!L168+D12_2313!L168+D12_2314!L168+D12_2315!L168+D12_2318!L168+D12_Coassurance!L168</f>
        <v>0</v>
      </c>
      <c r="M168" s="722">
        <f>D12_2311!M168+D12_2312!M168+D12_2313!M168+D12_2314!M168+D12_2315!M168+D12_2318!M168+D12_Coassurance!M168</f>
        <v>0</v>
      </c>
      <c r="N168" s="311">
        <f t="shared" si="28"/>
        <v>0</v>
      </c>
    </row>
    <row r="169" spans="1:14" ht="18" customHeight="1" x14ac:dyDescent="0.25">
      <c r="A169" s="1134" t="s">
        <v>739</v>
      </c>
      <c r="B169" s="1135"/>
      <c r="C169" s="311">
        <f t="shared" ref="C169:M169" si="29">C170+C171+C172</f>
        <v>0</v>
      </c>
      <c r="D169" s="311" t="e">
        <f t="shared" si="29"/>
        <v>#DIV/0!</v>
      </c>
      <c r="E169" s="311" t="e">
        <f t="shared" si="29"/>
        <v>#DIV/0!</v>
      </c>
      <c r="F169" s="311" t="e">
        <f t="shared" si="29"/>
        <v>#DIV/0!</v>
      </c>
      <c r="G169" s="311" t="e">
        <f t="shared" si="29"/>
        <v>#DIV/0!</v>
      </c>
      <c r="H169" s="311" t="e">
        <f t="shared" si="29"/>
        <v>#DIV/0!</v>
      </c>
      <c r="I169" s="311" t="e">
        <f t="shared" si="29"/>
        <v>#DIV/0!</v>
      </c>
      <c r="J169" s="311" t="e">
        <f t="shared" si="29"/>
        <v>#DIV/0!</v>
      </c>
      <c r="K169" s="311" t="e">
        <f t="shared" si="29"/>
        <v>#DIV/0!</v>
      </c>
      <c r="L169" s="311" t="e">
        <f t="shared" si="29"/>
        <v>#DIV/0!</v>
      </c>
      <c r="M169" s="311" t="e">
        <f t="shared" si="29"/>
        <v>#DIV/0!</v>
      </c>
      <c r="N169" s="311" t="e">
        <f t="shared" si="28"/>
        <v>#DIV/0!</v>
      </c>
    </row>
    <row r="170" spans="1:14" ht="18" customHeight="1" x14ac:dyDescent="0.25">
      <c r="A170" s="1233" t="s">
        <v>1321</v>
      </c>
      <c r="B170" s="1234"/>
      <c r="C170" s="743">
        <f>D12_2311!C170+D12_2312!C170+D12_2313!C170+D12_2314!C170+D12_2315!C170+D12_2318!C170+D12_Coassurance!C170</f>
        <v>0</v>
      </c>
      <c r="D170" s="743">
        <f>D12_2311!D170+D12_2312!D170+D12_2313!D170+D12_2314!D170+D12_2315!D170+D12_2318!D170+D12_Coassurance!D170</f>
        <v>0</v>
      </c>
      <c r="E170" s="743">
        <f>D12_2311!E170+D12_2312!E170+D12_2313!E170+D12_2314!E170+D12_2315!E170+D12_2318!E170+D12_Coassurance!E170</f>
        <v>0</v>
      </c>
      <c r="F170" s="743">
        <f>D12_2311!F170+D12_2312!F170+D12_2313!F170+D12_2314!F170+D12_2315!F170+D12_2318!F170+D12_Coassurance!F170</f>
        <v>0</v>
      </c>
      <c r="G170" s="743">
        <f>D12_2311!G170+D12_2312!G170+D12_2313!G170+D12_2314!G170+D12_2315!G170+D12_2318!G170+D12_Coassurance!G170</f>
        <v>0</v>
      </c>
      <c r="H170" s="743">
        <f>D12_2311!H170+D12_2312!H170+D12_2313!H170+D12_2314!H170+D12_2315!H170+D12_2318!H170+D12_Coassurance!H170</f>
        <v>0</v>
      </c>
      <c r="I170" s="743">
        <f>D12_2311!I170+D12_2312!I170+D12_2313!I170+D12_2314!I170+D12_2315!I170+D12_2318!I170+D12_Coassurance!I170</f>
        <v>0</v>
      </c>
      <c r="J170" s="743">
        <f>D12_2311!J170+D12_2312!J170+D12_2313!J170+D12_2314!J170+D12_2315!J170+D12_2318!J170+D12_Coassurance!J170</f>
        <v>0</v>
      </c>
      <c r="K170" s="743">
        <f>D12_2311!K170+D12_2312!K170+D12_2313!K170+D12_2314!K170+D12_2315!K170+D12_2318!K170+D12_Coassurance!K170</f>
        <v>0</v>
      </c>
      <c r="L170" s="743">
        <f>D12_2311!L170+D12_2312!L170+D12_2313!L170+D12_2314!L170+D12_2315!L170+D12_2318!L170+D12_Coassurance!L170</f>
        <v>0</v>
      </c>
      <c r="M170" s="743">
        <f>D12_2311!M170+D12_2312!M170+D12_2313!M170+D12_2314!M170+D12_2315!M170+D12_2318!M170+D12_Coassurance!M170</f>
        <v>0</v>
      </c>
      <c r="N170" s="311">
        <f t="shared" si="28"/>
        <v>0</v>
      </c>
    </row>
    <row r="171" spans="1:14" ht="18" customHeight="1" x14ac:dyDescent="0.25">
      <c r="A171" s="1233" t="s">
        <v>1326</v>
      </c>
      <c r="B171" s="1234"/>
      <c r="C171" s="743">
        <f>D12_2311!C171+D12_2312!C171+D12_2313!C171+D12_2314!C171+D12_2315!C171+D12_2318!C171+D12_Coassurance!C171</f>
        <v>0</v>
      </c>
      <c r="D171" s="743">
        <f>D12_2311!D171+D12_2312!D171+D12_2313!D171+D12_2314!D171+D12_2315!D171+D12_2318!D171+D12_Coassurance!D171</f>
        <v>0</v>
      </c>
      <c r="E171" s="743">
        <f>D12_2311!E171+D12_2312!E171+D12_2313!E171+D12_2314!E171+D12_2315!E171+D12_2318!E171+D12_Coassurance!E171</f>
        <v>0</v>
      </c>
      <c r="F171" s="743">
        <f>D12_2311!F171+D12_2312!F171+D12_2313!F171+D12_2314!F171+D12_2315!F171+D12_2318!F171+D12_Coassurance!F171</f>
        <v>0</v>
      </c>
      <c r="G171" s="743">
        <f>D12_2311!G171+D12_2312!G171+D12_2313!G171+D12_2314!G171+D12_2315!G171+D12_2318!G171+D12_Coassurance!G171</f>
        <v>0</v>
      </c>
      <c r="H171" s="743">
        <f>D12_2311!H171+D12_2312!H171+D12_2313!H171+D12_2314!H171+D12_2315!H171+D12_2318!H171+D12_Coassurance!H171</f>
        <v>0</v>
      </c>
      <c r="I171" s="743">
        <f>D12_2311!I171+D12_2312!I171+D12_2313!I171+D12_2314!I171+D12_2315!I171+D12_2318!I171+D12_Coassurance!I171</f>
        <v>0</v>
      </c>
      <c r="J171" s="743">
        <f>D12_2311!J171+D12_2312!J171+D12_2313!J171+D12_2314!J171+D12_2315!J171+D12_2318!J171+D12_Coassurance!J171</f>
        <v>0</v>
      </c>
      <c r="K171" s="743">
        <f>D12_2311!K171+D12_2312!K171+D12_2313!K171+D12_2314!K171+D12_2315!K171+D12_2318!K171+D12_Coassurance!K171</f>
        <v>0</v>
      </c>
      <c r="L171" s="743">
        <f>D12_2311!L171+D12_2312!L171+D12_2313!L171+D12_2314!L171+D12_2315!L171+D12_2318!L171+D12_Coassurance!L171</f>
        <v>0</v>
      </c>
      <c r="M171" s="743">
        <f>D12_2311!M171+D12_2312!M171+D12_2313!M171+D12_2314!M171+D12_2315!M171+D12_2318!M171+D12_Coassurance!M171</f>
        <v>0</v>
      </c>
      <c r="N171" s="311">
        <f t="shared" si="28"/>
        <v>0</v>
      </c>
    </row>
    <row r="172" spans="1:14" ht="18" customHeight="1" x14ac:dyDescent="0.25">
      <c r="A172" s="1233" t="s">
        <v>738</v>
      </c>
      <c r="B172" s="1234"/>
      <c r="C172" s="718">
        <f>D12_2311!C172+D12_2312!C172+D12_2313!C172+D12_2314!C172+D12_2315!C172+D12_2318!C172+D12_Coassurance!C172</f>
        <v>0</v>
      </c>
      <c r="D172" s="718" t="e">
        <f>D12_2311!D172+D12_2312!D172+D12_2313!D172+D12_2314!D172+D12_2315!D172+D12_2318!D172+D12_Coassurance!D172</f>
        <v>#DIV/0!</v>
      </c>
      <c r="E172" s="718" t="e">
        <f>D12_2311!E172+D12_2312!E172+D12_2313!E172+D12_2314!E172+D12_2315!E172+D12_2318!E172+D12_Coassurance!E172</f>
        <v>#DIV/0!</v>
      </c>
      <c r="F172" s="718" t="e">
        <f>D12_2311!F172+D12_2312!F172+D12_2313!F172+D12_2314!F172+D12_2315!F172+D12_2318!F172+D12_Coassurance!F172</f>
        <v>#DIV/0!</v>
      </c>
      <c r="G172" s="718" t="e">
        <f>D12_2311!G172+D12_2312!G172+D12_2313!G172+D12_2314!G172+D12_2315!G172+D12_2318!G172+D12_Coassurance!G172</f>
        <v>#DIV/0!</v>
      </c>
      <c r="H172" s="718" t="e">
        <f>D12_2311!H172+D12_2312!H172+D12_2313!H172+D12_2314!H172+D12_2315!H172+D12_2318!H172+D12_Coassurance!H172</f>
        <v>#DIV/0!</v>
      </c>
      <c r="I172" s="718" t="e">
        <f>D12_2311!I172+D12_2312!I172+D12_2313!I172+D12_2314!I172+D12_2315!I172+D12_2318!I172+D12_Coassurance!I172</f>
        <v>#DIV/0!</v>
      </c>
      <c r="J172" s="718" t="e">
        <f>D12_2311!J172+D12_2312!J172+D12_2313!J172+D12_2314!J172+D12_2315!J172+D12_2318!J172+D12_Coassurance!J172</f>
        <v>#DIV/0!</v>
      </c>
      <c r="K172" s="718" t="e">
        <f>D12_2311!K172+D12_2312!K172+D12_2313!K172+D12_2314!K172+D12_2315!K172+D12_2318!K172+D12_Coassurance!K172</f>
        <v>#DIV/0!</v>
      </c>
      <c r="L172" s="718" t="e">
        <f>D12_2311!L172+D12_2312!L172+D12_2313!L172+D12_2314!L172+D12_2315!L172+D12_2318!L172+D12_Coassurance!L172</f>
        <v>#DIV/0!</v>
      </c>
      <c r="M172" s="718" t="e">
        <f>D12_2311!M172+D12_2312!M172+D12_2313!M172+D12_2314!M172+D12_2315!M172+D12_2318!M172+D12_Coassurance!M172</f>
        <v>#DIV/0!</v>
      </c>
      <c r="N172" s="311" t="e">
        <f t="shared" si="28"/>
        <v>#DIV/0!</v>
      </c>
    </row>
    <row r="173" spans="1:14" ht="18" customHeight="1" x14ac:dyDescent="0.25">
      <c r="A173" s="1292" t="s">
        <v>740</v>
      </c>
      <c r="B173" s="1281"/>
      <c r="C173" s="269">
        <f>C167-C168+C169</f>
        <v>0</v>
      </c>
      <c r="D173" s="269" t="e">
        <f t="shared" ref="D173:N173" si="30">D167-D168+D169</f>
        <v>#DIV/0!</v>
      </c>
      <c r="E173" s="269" t="e">
        <f t="shared" si="30"/>
        <v>#DIV/0!</v>
      </c>
      <c r="F173" s="269" t="e">
        <f t="shared" si="30"/>
        <v>#DIV/0!</v>
      </c>
      <c r="G173" s="269" t="e">
        <f t="shared" si="30"/>
        <v>#DIV/0!</v>
      </c>
      <c r="H173" s="269" t="e">
        <f t="shared" si="30"/>
        <v>#DIV/0!</v>
      </c>
      <c r="I173" s="269" t="e">
        <f t="shared" si="30"/>
        <v>#DIV/0!</v>
      </c>
      <c r="J173" s="269" t="e">
        <f t="shared" si="30"/>
        <v>#DIV/0!</v>
      </c>
      <c r="K173" s="269" t="e">
        <f t="shared" si="30"/>
        <v>#DIV/0!</v>
      </c>
      <c r="L173" s="269" t="e">
        <f t="shared" si="30"/>
        <v>#DIV/0!</v>
      </c>
      <c r="M173" s="269" t="e">
        <f t="shared" si="30"/>
        <v>#DIV/0!</v>
      </c>
      <c r="N173" s="269" t="e">
        <f t="shared" si="30"/>
        <v>#DIV/0!</v>
      </c>
    </row>
    <row r="174" spans="1:14" ht="18" customHeight="1" x14ac:dyDescent="0.25">
      <c r="A174" s="1136" t="s">
        <v>1040</v>
      </c>
      <c r="B174" s="1137"/>
      <c r="C174" s="483"/>
      <c r="D174" s="743">
        <f>D12_2311!D174+D12_2312!D174+D12_2313!D174+D12_2314!D174+D12_2315!D174+D12_2318!D174+D12_Coassurance!D174</f>
        <v>0</v>
      </c>
      <c r="E174" s="722">
        <f>D12_2311!E174+D12_2312!E174+D12_2313!E174+D12_2314!E174+D12_2315!E174+D12_2318!E174+D12_Coassurance!E174</f>
        <v>0</v>
      </c>
      <c r="F174" s="722">
        <f>D12_2311!F174+D12_2312!F174+D12_2313!F174+D12_2314!F174+D12_2315!F174+D12_2318!F174+D12_Coassurance!F174</f>
        <v>0</v>
      </c>
      <c r="G174" s="722">
        <f>D12_2311!G174+D12_2312!G174+D12_2313!G174+D12_2314!G174+D12_2315!G174+D12_2318!G174+D12_Coassurance!G174</f>
        <v>0</v>
      </c>
      <c r="H174" s="722">
        <f>D12_2311!H174+D12_2312!H174+D12_2313!H174+D12_2314!H174+D12_2315!H174+D12_2318!H174+D12_Coassurance!H174</f>
        <v>0</v>
      </c>
      <c r="I174" s="722">
        <f>D12_2311!I174+D12_2312!I174+D12_2313!I174+D12_2314!I174+D12_2315!I174+D12_2318!I174+D12_Coassurance!I174</f>
        <v>0</v>
      </c>
      <c r="J174" s="722">
        <f>D12_2311!J174+D12_2312!J174+D12_2313!J174+D12_2314!J174+D12_2315!J174+D12_2318!J174+D12_Coassurance!J174</f>
        <v>0</v>
      </c>
      <c r="K174" s="722">
        <f>D12_2311!K174+D12_2312!K174+D12_2313!K174+D12_2314!K174+D12_2315!K174+D12_2318!K174+D12_Coassurance!K174</f>
        <v>0</v>
      </c>
      <c r="L174" s="722">
        <f>D12_2311!L174+D12_2312!L174+D12_2313!L174+D12_2314!L174+D12_2315!L174+D12_2318!L174+D12_Coassurance!L174</f>
        <v>0</v>
      </c>
      <c r="M174" s="272" t="s">
        <v>411</v>
      </c>
      <c r="N174" s="251"/>
    </row>
    <row r="175" spans="1:14" ht="18" customHeight="1" x14ac:dyDescent="0.25">
      <c r="A175" s="1142" t="s">
        <v>1041</v>
      </c>
      <c r="B175" s="1143"/>
      <c r="C175" s="484"/>
      <c r="D175" s="718">
        <f>D12_2311!D175+D12_2312!D175+D12_2313!D175+D12_2314!D175+D12_2315!D175+D12_2318!D175+D12_Coassurance!D175</f>
        <v>0</v>
      </c>
      <c r="E175" s="744">
        <f>D12_2311!E175+D12_2312!E175+D12_2313!E175+D12_2314!E175+D12_2315!E175+D12_2318!E175+D12_Coassurance!E175</f>
        <v>0</v>
      </c>
      <c r="F175" s="744">
        <f>D12_2311!F175+D12_2312!F175+D12_2313!F175+D12_2314!F175+D12_2315!F175+D12_2318!F175+D12_Coassurance!F175</f>
        <v>0</v>
      </c>
      <c r="G175" s="744">
        <f>D12_2311!G175+D12_2312!G175+D12_2313!G175+D12_2314!G175+D12_2315!G175+D12_2318!G175+D12_Coassurance!G175</f>
        <v>0</v>
      </c>
      <c r="H175" s="744">
        <f>D12_2311!H175+D12_2312!H175+D12_2313!H175+D12_2314!H175+D12_2315!H175+D12_2318!H175+D12_Coassurance!H175</f>
        <v>0</v>
      </c>
      <c r="I175" s="744">
        <f>D12_2311!I175+D12_2312!I175+D12_2313!I175+D12_2314!I175+D12_2315!I175+D12_2318!I175+D12_Coassurance!I175</f>
        <v>0</v>
      </c>
      <c r="J175" s="744">
        <f>D12_2311!J175+D12_2312!J175+D12_2313!J175+D12_2314!J175+D12_2315!J175+D12_2318!J175+D12_Coassurance!J175</f>
        <v>0</v>
      </c>
      <c r="K175" s="744">
        <f>D12_2311!K175+D12_2312!K175+D12_2313!K175+D12_2314!K175+D12_2315!K175+D12_2318!K175+D12_Coassurance!K175</f>
        <v>0</v>
      </c>
      <c r="L175" s="744">
        <f>D12_2311!L175+D12_2312!L175+D12_2313!L175+D12_2314!L175+D12_2315!L175+D12_2318!L175+D12_Coassurance!L175</f>
        <v>0</v>
      </c>
      <c r="M175" s="274" t="s">
        <v>411</v>
      </c>
      <c r="N175" s="250"/>
    </row>
    <row r="176" spans="1:14" ht="18" customHeight="1" x14ac:dyDescent="0.25">
      <c r="A176" s="1292" t="s">
        <v>1016</v>
      </c>
      <c r="B176" s="1281"/>
      <c r="C176" s="484"/>
      <c r="D176" s="267" t="e">
        <f t="shared" ref="D176:L176" si="31">D173+D174-D175</f>
        <v>#DIV/0!</v>
      </c>
      <c r="E176" s="267" t="e">
        <f t="shared" si="31"/>
        <v>#DIV/0!</v>
      </c>
      <c r="F176" s="267" t="e">
        <f t="shared" si="31"/>
        <v>#DIV/0!</v>
      </c>
      <c r="G176" s="267" t="e">
        <f t="shared" si="31"/>
        <v>#DIV/0!</v>
      </c>
      <c r="H176" s="267" t="e">
        <f t="shared" si="31"/>
        <v>#DIV/0!</v>
      </c>
      <c r="I176" s="267" t="e">
        <f t="shared" si="31"/>
        <v>#DIV/0!</v>
      </c>
      <c r="J176" s="267" t="e">
        <f t="shared" si="31"/>
        <v>#DIV/0!</v>
      </c>
      <c r="K176" s="267" t="e">
        <f t="shared" si="31"/>
        <v>#DIV/0!</v>
      </c>
      <c r="L176" s="267" t="e">
        <f t="shared" si="31"/>
        <v>#DIV/0!</v>
      </c>
      <c r="M176" s="267" t="e">
        <f>M173</f>
        <v>#DIV/0!</v>
      </c>
      <c r="N176" s="250"/>
    </row>
    <row r="177" spans="1:14" ht="18" customHeight="1" x14ac:dyDescent="0.25">
      <c r="A177" s="1138" t="s">
        <v>678</v>
      </c>
      <c r="B177" s="1139"/>
      <c r="C177" s="145"/>
      <c r="D177" s="337" t="e">
        <f>D176/D51</f>
        <v>#DIV/0!</v>
      </c>
      <c r="E177" s="337" t="e">
        <f t="shared" ref="E177:M177" si="32">E176/E51</f>
        <v>#DIV/0!</v>
      </c>
      <c r="F177" s="337" t="e">
        <f t="shared" si="32"/>
        <v>#DIV/0!</v>
      </c>
      <c r="G177" s="337" t="e">
        <f t="shared" si="32"/>
        <v>#DIV/0!</v>
      </c>
      <c r="H177" s="337" t="e">
        <f t="shared" si="32"/>
        <v>#DIV/0!</v>
      </c>
      <c r="I177" s="337" t="e">
        <f t="shared" si="32"/>
        <v>#DIV/0!</v>
      </c>
      <c r="J177" s="337" t="e">
        <f t="shared" si="32"/>
        <v>#DIV/0!</v>
      </c>
      <c r="K177" s="337" t="e">
        <f t="shared" si="32"/>
        <v>#DIV/0!</v>
      </c>
      <c r="L177" s="337" t="e">
        <f t="shared" si="32"/>
        <v>#DIV/0!</v>
      </c>
      <c r="M177" s="337" t="e">
        <f t="shared" si="32"/>
        <v>#DIV/0!</v>
      </c>
      <c r="N177" s="62"/>
    </row>
    <row r="178" spans="1:14" x14ac:dyDescent="0.25">
      <c r="A178" s="73"/>
      <c r="B178" s="73"/>
      <c r="C178" s="67"/>
      <c r="D178" s="67"/>
      <c r="E178" s="67"/>
      <c r="F178" s="67"/>
      <c r="G178" s="67"/>
      <c r="H178" s="67"/>
      <c r="I178" s="67"/>
      <c r="J178" s="67"/>
      <c r="K178" s="67"/>
      <c r="L178" s="67"/>
      <c r="M178" s="67"/>
      <c r="N178" s="67"/>
    </row>
    <row r="179" spans="1:14" x14ac:dyDescent="0.25">
      <c r="A179" s="73"/>
      <c r="B179" s="73"/>
      <c r="C179" s="67"/>
      <c r="D179" s="67"/>
      <c r="E179" s="67"/>
      <c r="F179" s="67"/>
      <c r="G179" s="67"/>
      <c r="H179" s="67"/>
      <c r="I179" s="67"/>
      <c r="J179" s="67"/>
      <c r="K179" s="67"/>
      <c r="L179" s="67"/>
      <c r="M179" s="67"/>
      <c r="N179" s="67"/>
    </row>
    <row r="180" spans="1:14" x14ac:dyDescent="0.25">
      <c r="A180" s="1162" t="s">
        <v>1042</v>
      </c>
      <c r="B180" s="1162"/>
      <c r="C180" s="1162"/>
      <c r="D180" s="1162"/>
      <c r="E180" s="1162"/>
      <c r="F180" s="1162"/>
      <c r="G180" s="1162"/>
      <c r="H180" s="1162"/>
      <c r="I180" s="1162"/>
      <c r="J180" s="1162"/>
      <c r="K180" s="1162"/>
      <c r="L180" s="1162"/>
      <c r="M180" s="1162"/>
      <c r="N180" s="1162"/>
    </row>
    <row r="181" spans="1:14" x14ac:dyDescent="0.25">
      <c r="A181" s="1200" t="s">
        <v>324</v>
      </c>
      <c r="B181" s="1200"/>
      <c r="C181" s="1200"/>
      <c r="D181" s="1200"/>
      <c r="E181" s="1200"/>
      <c r="F181" s="1200"/>
      <c r="G181" s="1200"/>
      <c r="H181" s="1200"/>
      <c r="I181" s="1200"/>
      <c r="J181" s="1200"/>
      <c r="K181" s="1200"/>
      <c r="L181" s="1200"/>
      <c r="M181" s="1200"/>
      <c r="N181" s="1200"/>
    </row>
    <row r="182" spans="1:14" ht="24.05" customHeight="1" x14ac:dyDescent="0.25">
      <c r="A182" s="1292" t="s">
        <v>908</v>
      </c>
      <c r="B182" s="1281"/>
      <c r="C182" s="55" t="s">
        <v>894</v>
      </c>
      <c r="D182" s="202">
        <f t="shared" ref="D182:K182" si="33">E182-1</f>
        <v>-9</v>
      </c>
      <c r="E182" s="202">
        <f t="shared" si="33"/>
        <v>-8</v>
      </c>
      <c r="F182" s="202">
        <f t="shared" si="33"/>
        <v>-7</v>
      </c>
      <c r="G182" s="202">
        <f t="shared" si="33"/>
        <v>-6</v>
      </c>
      <c r="H182" s="202">
        <f t="shared" si="33"/>
        <v>-5</v>
      </c>
      <c r="I182" s="202">
        <f t="shared" si="33"/>
        <v>-4</v>
      </c>
      <c r="J182" s="202">
        <f t="shared" si="33"/>
        <v>-3</v>
      </c>
      <c r="K182" s="202">
        <f t="shared" si="33"/>
        <v>-2</v>
      </c>
      <c r="L182" s="202">
        <f>M182-1</f>
        <v>-1</v>
      </c>
      <c r="M182" s="202">
        <f>B2</f>
        <v>0</v>
      </c>
      <c r="N182" s="202" t="s">
        <v>736</v>
      </c>
    </row>
    <row r="183" spans="1:14" ht="20.149999999999999" customHeight="1" x14ac:dyDescent="0.25">
      <c r="A183" s="1136" t="s">
        <v>737</v>
      </c>
      <c r="B183" s="1137"/>
      <c r="C183" s="310">
        <f>C184+C185+C186</f>
        <v>0</v>
      </c>
      <c r="D183" s="310">
        <f t="shared" ref="D183:L183" si="34">D184+D185+D186</f>
        <v>0</v>
      </c>
      <c r="E183" s="310">
        <f t="shared" si="34"/>
        <v>0</v>
      </c>
      <c r="F183" s="310">
        <f t="shared" si="34"/>
        <v>0</v>
      </c>
      <c r="G183" s="310">
        <f t="shared" si="34"/>
        <v>0</v>
      </c>
      <c r="H183" s="310">
        <f t="shared" si="34"/>
        <v>0</v>
      </c>
      <c r="I183" s="310">
        <f t="shared" si="34"/>
        <v>0</v>
      </c>
      <c r="J183" s="310">
        <f t="shared" si="34"/>
        <v>0</v>
      </c>
      <c r="K183" s="310">
        <f t="shared" si="34"/>
        <v>0</v>
      </c>
      <c r="L183" s="310">
        <f t="shared" si="34"/>
        <v>0</v>
      </c>
      <c r="M183" s="238" t="s">
        <v>411</v>
      </c>
      <c r="N183" s="310">
        <f>SUM(C183:L183)</f>
        <v>0</v>
      </c>
    </row>
    <row r="184" spans="1:14" ht="20.149999999999999" customHeight="1" x14ac:dyDescent="0.25">
      <c r="A184" s="1233" t="s">
        <v>1321</v>
      </c>
      <c r="B184" s="1234"/>
      <c r="C184" s="743">
        <f>C145+C164</f>
        <v>0</v>
      </c>
      <c r="D184" s="743">
        <f t="shared" ref="D184:L184" si="35">D145+D164</f>
        <v>0</v>
      </c>
      <c r="E184" s="743">
        <f t="shared" si="35"/>
        <v>0</v>
      </c>
      <c r="F184" s="743">
        <f t="shared" si="35"/>
        <v>0</v>
      </c>
      <c r="G184" s="743">
        <f t="shared" si="35"/>
        <v>0</v>
      </c>
      <c r="H184" s="743">
        <f t="shared" si="35"/>
        <v>0</v>
      </c>
      <c r="I184" s="743">
        <f t="shared" si="35"/>
        <v>0</v>
      </c>
      <c r="J184" s="743">
        <f t="shared" si="35"/>
        <v>0</v>
      </c>
      <c r="K184" s="743">
        <f t="shared" si="35"/>
        <v>0</v>
      </c>
      <c r="L184" s="743">
        <f t="shared" si="35"/>
        <v>0</v>
      </c>
      <c r="M184" s="272" t="s">
        <v>411</v>
      </c>
      <c r="N184" s="311">
        <f>SUM(C184:L184)</f>
        <v>0</v>
      </c>
    </row>
    <row r="185" spans="1:14" ht="20.149999999999999" customHeight="1" x14ac:dyDescent="0.25">
      <c r="A185" s="1233" t="s">
        <v>1326</v>
      </c>
      <c r="B185" s="1234"/>
      <c r="C185" s="743">
        <f t="shared" ref="C185:L188" si="36">C146+C165</f>
        <v>0</v>
      </c>
      <c r="D185" s="743">
        <f t="shared" si="36"/>
        <v>0</v>
      </c>
      <c r="E185" s="743">
        <f t="shared" si="36"/>
        <v>0</v>
      </c>
      <c r="F185" s="743">
        <f t="shared" si="36"/>
        <v>0</v>
      </c>
      <c r="G185" s="743">
        <f t="shared" si="36"/>
        <v>0</v>
      </c>
      <c r="H185" s="743">
        <f t="shared" si="36"/>
        <v>0</v>
      </c>
      <c r="I185" s="743">
        <f t="shared" si="36"/>
        <v>0</v>
      </c>
      <c r="J185" s="743">
        <f t="shared" si="36"/>
        <v>0</v>
      </c>
      <c r="K185" s="743">
        <f t="shared" si="36"/>
        <v>0</v>
      </c>
      <c r="L185" s="743">
        <f t="shared" si="36"/>
        <v>0</v>
      </c>
      <c r="M185" s="272" t="s">
        <v>411</v>
      </c>
      <c r="N185" s="311">
        <f>SUM(C185:L185)</f>
        <v>0</v>
      </c>
    </row>
    <row r="186" spans="1:14" ht="20.149999999999999" customHeight="1" x14ac:dyDescent="0.25">
      <c r="A186" s="1233" t="s">
        <v>738</v>
      </c>
      <c r="B186" s="1234"/>
      <c r="C186" s="718">
        <f t="shared" si="36"/>
        <v>0</v>
      </c>
      <c r="D186" s="718">
        <f t="shared" si="36"/>
        <v>0</v>
      </c>
      <c r="E186" s="718">
        <f t="shared" si="36"/>
        <v>0</v>
      </c>
      <c r="F186" s="718">
        <f t="shared" si="36"/>
        <v>0</v>
      </c>
      <c r="G186" s="718">
        <f t="shared" si="36"/>
        <v>0</v>
      </c>
      <c r="H186" s="718">
        <f t="shared" si="36"/>
        <v>0</v>
      </c>
      <c r="I186" s="718">
        <f t="shared" si="36"/>
        <v>0</v>
      </c>
      <c r="J186" s="718">
        <f t="shared" si="36"/>
        <v>0</v>
      </c>
      <c r="K186" s="718">
        <f t="shared" si="36"/>
        <v>0</v>
      </c>
      <c r="L186" s="718">
        <f t="shared" si="36"/>
        <v>0</v>
      </c>
      <c r="M186" s="274" t="s">
        <v>411</v>
      </c>
      <c r="N186" s="312">
        <f>SUM(C186:L186)</f>
        <v>0</v>
      </c>
    </row>
    <row r="187" spans="1:14" ht="20.149999999999999" customHeight="1" x14ac:dyDescent="0.25">
      <c r="A187" s="1136" t="s">
        <v>1043</v>
      </c>
      <c r="B187" s="1137"/>
      <c r="C187" s="721">
        <f t="shared" si="36"/>
        <v>0</v>
      </c>
      <c r="D187" s="743">
        <f t="shared" si="36"/>
        <v>0</v>
      </c>
      <c r="E187" s="722">
        <f t="shared" si="36"/>
        <v>0</v>
      </c>
      <c r="F187" s="722">
        <f t="shared" si="36"/>
        <v>0</v>
      </c>
      <c r="G187" s="722">
        <f t="shared" si="36"/>
        <v>0</v>
      </c>
      <c r="H187" s="722">
        <f t="shared" si="36"/>
        <v>0</v>
      </c>
      <c r="I187" s="745">
        <f t="shared" si="36"/>
        <v>0</v>
      </c>
      <c r="J187" s="721">
        <f t="shared" si="36"/>
        <v>0</v>
      </c>
      <c r="K187" s="721">
        <f t="shared" si="36"/>
        <v>0</v>
      </c>
      <c r="L187" s="743">
        <f t="shared" si="36"/>
        <v>0</v>
      </c>
      <c r="M187" s="722">
        <f>M148+M167</f>
        <v>0</v>
      </c>
      <c r="N187" s="311">
        <f t="shared" ref="N187:N192" si="37">SUM(C187:M187)</f>
        <v>0</v>
      </c>
    </row>
    <row r="188" spans="1:14" ht="20.149999999999999" customHeight="1" x14ac:dyDescent="0.25">
      <c r="A188" s="1134" t="s">
        <v>1328</v>
      </c>
      <c r="B188" s="1135"/>
      <c r="C188" s="745">
        <f t="shared" si="36"/>
        <v>0</v>
      </c>
      <c r="D188" s="743">
        <f t="shared" si="36"/>
        <v>0</v>
      </c>
      <c r="E188" s="722">
        <f t="shared" si="36"/>
        <v>0</v>
      </c>
      <c r="F188" s="722">
        <f t="shared" si="36"/>
        <v>0</v>
      </c>
      <c r="G188" s="722">
        <f t="shared" si="36"/>
        <v>0</v>
      </c>
      <c r="H188" s="722">
        <f t="shared" si="36"/>
        <v>0</v>
      </c>
      <c r="I188" s="745">
        <f t="shared" si="36"/>
        <v>0</v>
      </c>
      <c r="J188" s="743">
        <f t="shared" si="36"/>
        <v>0</v>
      </c>
      <c r="K188" s="722">
        <f t="shared" si="36"/>
        <v>0</v>
      </c>
      <c r="L188" s="722">
        <f t="shared" si="36"/>
        <v>0</v>
      </c>
      <c r="M188" s="722">
        <f>M149+M168</f>
        <v>0</v>
      </c>
      <c r="N188" s="311">
        <f t="shared" si="37"/>
        <v>0</v>
      </c>
    </row>
    <row r="189" spans="1:14" ht="20.149999999999999" customHeight="1" x14ac:dyDescent="0.25">
      <c r="A189" s="1134" t="s">
        <v>1044</v>
      </c>
      <c r="B189" s="1135"/>
      <c r="C189" s="311">
        <f t="shared" ref="C189:M189" si="38">C190+C191+C192</f>
        <v>0</v>
      </c>
      <c r="D189" s="311" t="e">
        <f t="shared" si="38"/>
        <v>#DIV/0!</v>
      </c>
      <c r="E189" s="311" t="e">
        <f t="shared" si="38"/>
        <v>#DIV/0!</v>
      </c>
      <c r="F189" s="311" t="e">
        <f t="shared" si="38"/>
        <v>#DIV/0!</v>
      </c>
      <c r="G189" s="311" t="e">
        <f t="shared" si="38"/>
        <v>#DIV/0!</v>
      </c>
      <c r="H189" s="311" t="e">
        <f t="shared" si="38"/>
        <v>#DIV/0!</v>
      </c>
      <c r="I189" s="311" t="e">
        <f t="shared" si="38"/>
        <v>#DIV/0!</v>
      </c>
      <c r="J189" s="311" t="e">
        <f t="shared" si="38"/>
        <v>#DIV/0!</v>
      </c>
      <c r="K189" s="311" t="e">
        <f t="shared" si="38"/>
        <v>#DIV/0!</v>
      </c>
      <c r="L189" s="311" t="e">
        <f t="shared" si="38"/>
        <v>#DIV/0!</v>
      </c>
      <c r="M189" s="311" t="e">
        <f t="shared" si="38"/>
        <v>#DIV/0!</v>
      </c>
      <c r="N189" s="311" t="e">
        <f>SUM(C189:M189)</f>
        <v>#DIV/0!</v>
      </c>
    </row>
    <row r="190" spans="1:14" ht="20.149999999999999" customHeight="1" x14ac:dyDescent="0.25">
      <c r="A190" s="1233" t="s">
        <v>1321</v>
      </c>
      <c r="B190" s="1234"/>
      <c r="C190" s="743">
        <f t="shared" ref="C190:M190" si="39">C151+C170</f>
        <v>0</v>
      </c>
      <c r="D190" s="743">
        <f t="shared" si="39"/>
        <v>0</v>
      </c>
      <c r="E190" s="743">
        <f t="shared" si="39"/>
        <v>0</v>
      </c>
      <c r="F190" s="743">
        <f t="shared" si="39"/>
        <v>0</v>
      </c>
      <c r="G190" s="743">
        <f t="shared" si="39"/>
        <v>0</v>
      </c>
      <c r="H190" s="743">
        <f t="shared" si="39"/>
        <v>0</v>
      </c>
      <c r="I190" s="743">
        <f t="shared" si="39"/>
        <v>0</v>
      </c>
      <c r="J190" s="743">
        <f t="shared" si="39"/>
        <v>0</v>
      </c>
      <c r="K190" s="743">
        <f t="shared" si="39"/>
        <v>0</v>
      </c>
      <c r="L190" s="743">
        <f t="shared" si="39"/>
        <v>0</v>
      </c>
      <c r="M190" s="743">
        <f t="shared" si="39"/>
        <v>0</v>
      </c>
      <c r="N190" s="311">
        <f t="shared" si="37"/>
        <v>0</v>
      </c>
    </row>
    <row r="191" spans="1:14" ht="20.149999999999999" customHeight="1" x14ac:dyDescent="0.25">
      <c r="A191" s="1233" t="s">
        <v>1326</v>
      </c>
      <c r="B191" s="1234"/>
      <c r="C191" s="743">
        <f t="shared" ref="C191:M191" si="40">C152+C171</f>
        <v>0</v>
      </c>
      <c r="D191" s="743">
        <f t="shared" si="40"/>
        <v>0</v>
      </c>
      <c r="E191" s="743">
        <f t="shared" si="40"/>
        <v>0</v>
      </c>
      <c r="F191" s="743">
        <f t="shared" si="40"/>
        <v>0</v>
      </c>
      <c r="G191" s="743">
        <f t="shared" si="40"/>
        <v>0</v>
      </c>
      <c r="H191" s="743">
        <f t="shared" si="40"/>
        <v>0</v>
      </c>
      <c r="I191" s="743">
        <f t="shared" si="40"/>
        <v>0</v>
      </c>
      <c r="J191" s="743">
        <f t="shared" si="40"/>
        <v>0</v>
      </c>
      <c r="K191" s="743">
        <f t="shared" si="40"/>
        <v>0</v>
      </c>
      <c r="L191" s="743">
        <f t="shared" si="40"/>
        <v>0</v>
      </c>
      <c r="M191" s="743">
        <f t="shared" si="40"/>
        <v>0</v>
      </c>
      <c r="N191" s="311">
        <f t="shared" si="37"/>
        <v>0</v>
      </c>
    </row>
    <row r="192" spans="1:14" ht="20.149999999999999" customHeight="1" x14ac:dyDescent="0.25">
      <c r="A192" s="1233" t="s">
        <v>738</v>
      </c>
      <c r="B192" s="1234"/>
      <c r="C192" s="718">
        <f t="shared" ref="C192:M192" si="41">C153+C172</f>
        <v>0</v>
      </c>
      <c r="D192" s="718" t="e">
        <f t="shared" si="41"/>
        <v>#DIV/0!</v>
      </c>
      <c r="E192" s="718" t="e">
        <f t="shared" si="41"/>
        <v>#DIV/0!</v>
      </c>
      <c r="F192" s="718" t="e">
        <f t="shared" si="41"/>
        <v>#DIV/0!</v>
      </c>
      <c r="G192" s="718" t="e">
        <f t="shared" si="41"/>
        <v>#DIV/0!</v>
      </c>
      <c r="H192" s="718" t="e">
        <f t="shared" si="41"/>
        <v>#DIV/0!</v>
      </c>
      <c r="I192" s="718" t="e">
        <f t="shared" si="41"/>
        <v>#DIV/0!</v>
      </c>
      <c r="J192" s="718" t="e">
        <f t="shared" si="41"/>
        <v>#DIV/0!</v>
      </c>
      <c r="K192" s="718" t="e">
        <f t="shared" si="41"/>
        <v>#DIV/0!</v>
      </c>
      <c r="L192" s="718" t="e">
        <f t="shared" si="41"/>
        <v>#DIV/0!</v>
      </c>
      <c r="M192" s="718" t="e">
        <f t="shared" si="41"/>
        <v>#DIV/0!</v>
      </c>
      <c r="N192" s="311" t="e">
        <f t="shared" si="37"/>
        <v>#DIV/0!</v>
      </c>
    </row>
    <row r="193" spans="1:14" ht="20.149999999999999" customHeight="1" x14ac:dyDescent="0.25">
      <c r="A193" s="1292" t="s">
        <v>1045</v>
      </c>
      <c r="B193" s="1281"/>
      <c r="C193" s="269">
        <f>C187-C188+C189</f>
        <v>0</v>
      </c>
      <c r="D193" s="269" t="e">
        <f t="shared" ref="D193:N193" si="42">D187-D188+D189</f>
        <v>#DIV/0!</v>
      </c>
      <c r="E193" s="269" t="e">
        <f t="shared" si="42"/>
        <v>#DIV/0!</v>
      </c>
      <c r="F193" s="269" t="e">
        <f t="shared" si="42"/>
        <v>#DIV/0!</v>
      </c>
      <c r="G193" s="269" t="e">
        <f t="shared" si="42"/>
        <v>#DIV/0!</v>
      </c>
      <c r="H193" s="269" t="e">
        <f t="shared" si="42"/>
        <v>#DIV/0!</v>
      </c>
      <c r="I193" s="269" t="e">
        <f t="shared" si="42"/>
        <v>#DIV/0!</v>
      </c>
      <c r="J193" s="269" t="e">
        <f t="shared" si="42"/>
        <v>#DIV/0!</v>
      </c>
      <c r="K193" s="269" t="e">
        <f t="shared" si="42"/>
        <v>#DIV/0!</v>
      </c>
      <c r="L193" s="269" t="e">
        <f t="shared" si="42"/>
        <v>#DIV/0!</v>
      </c>
      <c r="M193" s="269" t="e">
        <f t="shared" si="42"/>
        <v>#DIV/0!</v>
      </c>
      <c r="N193" s="269" t="e">
        <f t="shared" si="42"/>
        <v>#DIV/0!</v>
      </c>
    </row>
    <row r="194" spans="1:14" ht="20.149999999999999" customHeight="1" x14ac:dyDescent="0.25">
      <c r="A194" s="1136" t="s">
        <v>279</v>
      </c>
      <c r="B194" s="1137"/>
      <c r="C194" s="429"/>
      <c r="D194" s="722">
        <f t="shared" ref="D194:L194" si="43">D155+D174</f>
        <v>0</v>
      </c>
      <c r="E194" s="722">
        <f t="shared" si="43"/>
        <v>0</v>
      </c>
      <c r="F194" s="722">
        <f t="shared" si="43"/>
        <v>0</v>
      </c>
      <c r="G194" s="722">
        <f t="shared" si="43"/>
        <v>0</v>
      </c>
      <c r="H194" s="722">
        <f t="shared" si="43"/>
        <v>0</v>
      </c>
      <c r="I194" s="720">
        <f t="shared" si="43"/>
        <v>0</v>
      </c>
      <c r="J194" s="722">
        <f t="shared" si="43"/>
        <v>0</v>
      </c>
      <c r="K194" s="722">
        <f t="shared" si="43"/>
        <v>0</v>
      </c>
      <c r="L194" s="722">
        <f t="shared" si="43"/>
        <v>0</v>
      </c>
      <c r="M194" s="272" t="s">
        <v>411</v>
      </c>
      <c r="N194" s="470">
        <f>L194</f>
        <v>0</v>
      </c>
    </row>
    <row r="195" spans="1:14" ht="20.149999999999999" customHeight="1" x14ac:dyDescent="0.25">
      <c r="A195" s="1142" t="s">
        <v>1041</v>
      </c>
      <c r="B195" s="1143"/>
      <c r="C195" s="484"/>
      <c r="D195" s="718">
        <f t="shared" ref="D195:L195" si="44">D156+D175</f>
        <v>0</v>
      </c>
      <c r="E195" s="744">
        <f t="shared" si="44"/>
        <v>0</v>
      </c>
      <c r="F195" s="744">
        <f t="shared" si="44"/>
        <v>0</v>
      </c>
      <c r="G195" s="744">
        <f t="shared" si="44"/>
        <v>0</v>
      </c>
      <c r="H195" s="744">
        <f t="shared" si="44"/>
        <v>0</v>
      </c>
      <c r="I195" s="746">
        <f t="shared" si="44"/>
        <v>0</v>
      </c>
      <c r="J195" s="718">
        <f t="shared" si="44"/>
        <v>0</v>
      </c>
      <c r="K195" s="744">
        <f t="shared" si="44"/>
        <v>0</v>
      </c>
      <c r="L195" s="744">
        <f t="shared" si="44"/>
        <v>0</v>
      </c>
      <c r="M195" s="274" t="s">
        <v>411</v>
      </c>
      <c r="N195" s="470">
        <f>L195</f>
        <v>0</v>
      </c>
    </row>
    <row r="196" spans="1:14" ht="20.149999999999999" customHeight="1" x14ac:dyDescent="0.25">
      <c r="A196" s="1292" t="s">
        <v>1016</v>
      </c>
      <c r="B196" s="1281"/>
      <c r="C196" s="250"/>
      <c r="D196" s="267" t="e">
        <f>D193+D194-D195</f>
        <v>#DIV/0!</v>
      </c>
      <c r="E196" s="267" t="e">
        <f t="shared" ref="E196:L196" si="45">E193+E194-E195</f>
        <v>#DIV/0!</v>
      </c>
      <c r="F196" s="267" t="e">
        <f t="shared" si="45"/>
        <v>#DIV/0!</v>
      </c>
      <c r="G196" s="267" t="e">
        <f t="shared" si="45"/>
        <v>#DIV/0!</v>
      </c>
      <c r="H196" s="267" t="e">
        <f t="shared" si="45"/>
        <v>#DIV/0!</v>
      </c>
      <c r="I196" s="267" t="e">
        <f t="shared" si="45"/>
        <v>#DIV/0!</v>
      </c>
      <c r="J196" s="267" t="e">
        <f t="shared" si="45"/>
        <v>#DIV/0!</v>
      </c>
      <c r="K196" s="267" t="e">
        <f t="shared" si="45"/>
        <v>#DIV/0!</v>
      </c>
      <c r="L196" s="267" t="e">
        <f t="shared" si="45"/>
        <v>#DIV/0!</v>
      </c>
      <c r="M196" s="267" t="e">
        <f>M193</f>
        <v>#DIV/0!</v>
      </c>
      <c r="N196" s="335" t="e">
        <f>L196+M196</f>
        <v>#DIV/0!</v>
      </c>
    </row>
    <row r="197" spans="1:14" ht="20.149999999999999" customHeight="1" x14ac:dyDescent="0.25">
      <c r="A197" s="1136" t="s">
        <v>280</v>
      </c>
      <c r="B197" s="1137"/>
      <c r="C197" s="64"/>
      <c r="D197" s="340" t="e">
        <f>D196/D71</f>
        <v>#DIV/0!</v>
      </c>
      <c r="E197" s="340" t="e">
        <f t="shared" ref="E197:M197" si="46">E196/E71</f>
        <v>#DIV/0!</v>
      </c>
      <c r="F197" s="340" t="e">
        <f t="shared" si="46"/>
        <v>#DIV/0!</v>
      </c>
      <c r="G197" s="340" t="e">
        <f t="shared" si="46"/>
        <v>#DIV/0!</v>
      </c>
      <c r="H197" s="340" t="e">
        <f t="shared" si="46"/>
        <v>#DIV/0!</v>
      </c>
      <c r="I197" s="340" t="e">
        <f t="shared" si="46"/>
        <v>#DIV/0!</v>
      </c>
      <c r="J197" s="340" t="e">
        <f t="shared" si="46"/>
        <v>#DIV/0!</v>
      </c>
      <c r="K197" s="340" t="e">
        <f t="shared" si="46"/>
        <v>#DIV/0!</v>
      </c>
      <c r="L197" s="340" t="e">
        <f t="shared" si="46"/>
        <v>#DIV/0!</v>
      </c>
      <c r="M197" s="340" t="e">
        <f t="shared" si="46"/>
        <v>#DIV/0!</v>
      </c>
      <c r="N197" s="340" t="e">
        <f>N196/(L71+M71)</f>
        <v>#DIV/0!</v>
      </c>
    </row>
    <row r="198" spans="1:14" ht="20.149999999999999" customHeight="1" x14ac:dyDescent="0.25">
      <c r="A198" s="1142" t="s">
        <v>1017</v>
      </c>
      <c r="B198" s="1143"/>
      <c r="C198" s="62"/>
      <c r="D198" s="61"/>
      <c r="E198" s="58"/>
      <c r="F198" s="58"/>
      <c r="G198" s="58"/>
      <c r="H198" s="58"/>
      <c r="I198" s="253" t="e">
        <f>I196/D15</f>
        <v>#DIV/0!</v>
      </c>
      <c r="J198" s="253" t="e">
        <f>J196/E15</f>
        <v>#DIV/0!</v>
      </c>
      <c r="K198" s="253" t="e">
        <f>K196/F15</f>
        <v>#DIV/0!</v>
      </c>
      <c r="L198" s="253" t="e">
        <f>L196/G15</f>
        <v>#DIV/0!</v>
      </c>
      <c r="M198" s="253" t="e">
        <f>M196/H15</f>
        <v>#DIV/0!</v>
      </c>
      <c r="N198" s="253" t="e">
        <f>N196/(G15+H15)</f>
        <v>#DIV/0!</v>
      </c>
    </row>
    <row r="199" spans="1:14" x14ac:dyDescent="0.25">
      <c r="A199" s="101"/>
      <c r="B199" s="101"/>
      <c r="C199" s="67"/>
      <c r="D199" s="67"/>
      <c r="E199" s="67"/>
      <c r="F199" s="67"/>
      <c r="G199" s="67"/>
      <c r="H199" s="67"/>
      <c r="I199" s="67"/>
      <c r="J199" s="67"/>
      <c r="K199" s="67"/>
      <c r="L199" s="67"/>
      <c r="M199" s="67"/>
      <c r="N199" s="67"/>
    </row>
    <row r="200" spans="1:14" x14ac:dyDescent="0.25">
      <c r="A200" s="99" t="s">
        <v>281</v>
      </c>
      <c r="B200" s="99"/>
      <c r="C200" s="67"/>
      <c r="D200" s="67"/>
      <c r="E200" s="67"/>
      <c r="F200" s="67"/>
      <c r="G200" s="67"/>
      <c r="H200" s="67"/>
      <c r="I200" s="67"/>
      <c r="J200" s="67"/>
      <c r="K200" s="67"/>
      <c r="L200" s="67"/>
      <c r="M200" s="67"/>
      <c r="N200" s="67"/>
    </row>
    <row r="201" spans="1:14" x14ac:dyDescent="0.25">
      <c r="A201" s="99" t="s">
        <v>282</v>
      </c>
      <c r="B201" s="99"/>
      <c r="C201" s="67"/>
      <c r="D201" s="67"/>
      <c r="E201" s="67"/>
      <c r="F201" s="67"/>
      <c r="G201" s="67"/>
      <c r="H201" s="67"/>
      <c r="I201" s="67"/>
      <c r="J201" s="67"/>
      <c r="K201" s="67"/>
      <c r="L201" s="67"/>
      <c r="M201" s="67"/>
      <c r="N201" s="67"/>
    </row>
    <row r="202" spans="1:14" x14ac:dyDescent="0.25">
      <c r="A202" s="99" t="s">
        <v>283</v>
      </c>
      <c r="B202" s="99"/>
      <c r="C202" s="67"/>
      <c r="D202" s="67"/>
      <c r="E202" s="67"/>
      <c r="F202" s="67"/>
      <c r="G202" s="67"/>
      <c r="H202" s="67"/>
      <c r="I202" s="67"/>
      <c r="J202" s="67"/>
      <c r="K202" s="67"/>
      <c r="L202" s="67"/>
      <c r="M202" s="67"/>
      <c r="N202" s="67"/>
    </row>
    <row r="203" spans="1:14" x14ac:dyDescent="0.25">
      <c r="A203" s="99" t="s">
        <v>284</v>
      </c>
      <c r="B203" s="99"/>
      <c r="C203" s="67"/>
      <c r="D203" s="67"/>
      <c r="E203" s="67"/>
      <c r="F203" s="67"/>
      <c r="G203" s="67"/>
      <c r="H203" s="67"/>
      <c r="I203" s="67"/>
      <c r="J203" s="67"/>
      <c r="K203" s="67"/>
      <c r="L203" s="67"/>
      <c r="M203" s="67"/>
      <c r="N203" s="67"/>
    </row>
    <row r="204" spans="1:14" x14ac:dyDescent="0.25">
      <c r="A204" s="124" t="s">
        <v>285</v>
      </c>
      <c r="B204" s="124"/>
      <c r="C204" s="67"/>
      <c r="D204" s="67"/>
      <c r="E204" s="67"/>
      <c r="F204" s="67"/>
      <c r="G204" s="67"/>
      <c r="H204" s="67"/>
      <c r="I204" s="67"/>
      <c r="J204" s="67"/>
      <c r="K204" s="67"/>
      <c r="L204" s="67"/>
      <c r="M204" s="67"/>
      <c r="N204" s="67"/>
    </row>
    <row r="205" spans="1:14" x14ac:dyDescent="0.25">
      <c r="A205" s="99" t="s">
        <v>460</v>
      </c>
      <c r="B205" s="99"/>
      <c r="C205" s="67"/>
      <c r="D205" s="67"/>
      <c r="E205" s="67"/>
      <c r="F205" s="67"/>
      <c r="G205" s="67"/>
      <c r="H205" s="67"/>
      <c r="I205" s="67"/>
      <c r="J205" s="67"/>
      <c r="K205" s="67"/>
      <c r="L205" s="67"/>
      <c r="M205" s="67"/>
      <c r="N205" s="67"/>
    </row>
    <row r="220" spans="1:12" ht="37.5" hidden="1" customHeight="1" x14ac:dyDescent="0.25">
      <c r="A220" s="1358" t="s">
        <v>909</v>
      </c>
      <c r="B220" s="1359"/>
      <c r="C220" s="1359"/>
      <c r="D220" s="1359"/>
      <c r="E220" s="1359"/>
      <c r="F220" s="1359"/>
      <c r="G220" s="1359"/>
      <c r="H220" s="1359"/>
      <c r="I220" s="1359"/>
      <c r="J220" s="1359"/>
      <c r="K220" s="1359"/>
      <c r="L220" s="1359"/>
    </row>
    <row r="221" spans="1:12" hidden="1" x14ac:dyDescent="0.25">
      <c r="A221" s="748"/>
      <c r="B221" s="747"/>
      <c r="C221" s="747"/>
      <c r="D221" s="747"/>
      <c r="E221" s="747"/>
      <c r="F221" s="747"/>
      <c r="G221" s="747"/>
      <c r="H221" s="747"/>
      <c r="I221" s="747"/>
      <c r="J221" s="749" t="s">
        <v>213</v>
      </c>
      <c r="K221" s="749"/>
      <c r="L221" s="749"/>
    </row>
    <row r="222" spans="1:12" hidden="1" x14ac:dyDescent="0.25">
      <c r="A222" s="750"/>
      <c r="B222" s="750"/>
      <c r="C222" s="751">
        <f t="shared" ref="C222:J222" si="47">D222-1</f>
        <v>-9</v>
      </c>
      <c r="D222" s="751">
        <f t="shared" si="47"/>
        <v>-8</v>
      </c>
      <c r="E222" s="751">
        <f t="shared" si="47"/>
        <v>-7</v>
      </c>
      <c r="F222" s="751">
        <f t="shared" si="47"/>
        <v>-6</v>
      </c>
      <c r="G222" s="751">
        <f t="shared" si="47"/>
        <v>-5</v>
      </c>
      <c r="H222" s="751">
        <f t="shared" si="47"/>
        <v>-4</v>
      </c>
      <c r="I222" s="751">
        <f t="shared" si="47"/>
        <v>-3</v>
      </c>
      <c r="J222" s="751">
        <f t="shared" si="47"/>
        <v>-2</v>
      </c>
      <c r="K222" s="751">
        <f>L222-1</f>
        <v>-1</v>
      </c>
      <c r="L222" s="751">
        <f>B2</f>
        <v>0</v>
      </c>
    </row>
    <row r="223" spans="1:12" hidden="1" x14ac:dyDescent="0.25">
      <c r="A223" s="1356">
        <f>A227-1</f>
        <v>-9</v>
      </c>
      <c r="B223" s="752" t="s">
        <v>1023</v>
      </c>
      <c r="C223" s="753" t="s">
        <v>642</v>
      </c>
      <c r="D223" s="754">
        <f>C224</f>
        <v>0</v>
      </c>
      <c r="E223" s="754">
        <f>D223+D224</f>
        <v>0</v>
      </c>
      <c r="F223" s="754">
        <f t="shared" ref="F223:L223" si="48">E223+E224</f>
        <v>0</v>
      </c>
      <c r="G223" s="754">
        <f t="shared" si="48"/>
        <v>0</v>
      </c>
      <c r="H223" s="754">
        <f t="shared" si="48"/>
        <v>0</v>
      </c>
      <c r="I223" s="754">
        <f t="shared" si="48"/>
        <v>0</v>
      </c>
      <c r="J223" s="754">
        <f t="shared" si="48"/>
        <v>0</v>
      </c>
      <c r="K223" s="754">
        <f t="shared" si="48"/>
        <v>0</v>
      </c>
      <c r="L223" s="754">
        <f t="shared" si="48"/>
        <v>0</v>
      </c>
    </row>
    <row r="224" spans="1:12" hidden="1" x14ac:dyDescent="0.25">
      <c r="A224" s="1356"/>
      <c r="B224" s="755" t="s">
        <v>1024</v>
      </c>
      <c r="C224" s="756"/>
      <c r="D224" s="756"/>
      <c r="E224" s="756"/>
      <c r="F224" s="756"/>
      <c r="G224" s="756"/>
      <c r="H224" s="756"/>
      <c r="I224" s="756"/>
      <c r="J224" s="756"/>
      <c r="K224" s="756"/>
      <c r="L224" s="757">
        <f>D148</f>
        <v>0</v>
      </c>
    </row>
    <row r="225" spans="1:12" hidden="1" x14ac:dyDescent="0.25">
      <c r="A225" s="1356"/>
      <c r="B225" s="755" t="s">
        <v>1025</v>
      </c>
      <c r="C225" s="756"/>
      <c r="D225" s="756"/>
      <c r="E225" s="756"/>
      <c r="F225" s="756"/>
      <c r="G225" s="756"/>
      <c r="H225" s="756"/>
      <c r="I225" s="756"/>
      <c r="J225" s="756"/>
      <c r="K225" s="756"/>
      <c r="L225" s="757">
        <f>B283</f>
        <v>0</v>
      </c>
    </row>
    <row r="226" spans="1:12" hidden="1" x14ac:dyDescent="0.25">
      <c r="A226" s="1356"/>
      <c r="B226" s="758" t="s">
        <v>407</v>
      </c>
      <c r="C226" s="759">
        <f>C224+C225</f>
        <v>0</v>
      </c>
      <c r="D226" s="759">
        <f>D223+D224+D225</f>
        <v>0</v>
      </c>
      <c r="E226" s="759">
        <f>E223+E224+E225</f>
        <v>0</v>
      </c>
      <c r="F226" s="759">
        <f t="shared" ref="F226:L226" si="49">F223+F224+F225</f>
        <v>0</v>
      </c>
      <c r="G226" s="759">
        <f t="shared" si="49"/>
        <v>0</v>
      </c>
      <c r="H226" s="759">
        <f t="shared" si="49"/>
        <v>0</v>
      </c>
      <c r="I226" s="759">
        <f t="shared" si="49"/>
        <v>0</v>
      </c>
      <c r="J226" s="759">
        <f t="shared" si="49"/>
        <v>0</v>
      </c>
      <c r="K226" s="759">
        <f t="shared" si="49"/>
        <v>0</v>
      </c>
      <c r="L226" s="759">
        <f t="shared" si="49"/>
        <v>0</v>
      </c>
    </row>
    <row r="227" spans="1:12" hidden="1" x14ac:dyDescent="0.25">
      <c r="A227" s="1356">
        <f>A231-1</f>
        <v>-8</v>
      </c>
      <c r="B227" s="752" t="s">
        <v>1023</v>
      </c>
      <c r="C227" s="756"/>
      <c r="D227" s="753" t="s">
        <v>642</v>
      </c>
      <c r="E227" s="754">
        <f>D228</f>
        <v>0</v>
      </c>
      <c r="F227" s="754">
        <f t="shared" ref="F227:L227" si="50">E227+E228</f>
        <v>0</v>
      </c>
      <c r="G227" s="754">
        <f t="shared" si="50"/>
        <v>0</v>
      </c>
      <c r="H227" s="754">
        <f t="shared" si="50"/>
        <v>0</v>
      </c>
      <c r="I227" s="754">
        <f t="shared" si="50"/>
        <v>0</v>
      </c>
      <c r="J227" s="754">
        <f t="shared" si="50"/>
        <v>0</v>
      </c>
      <c r="K227" s="754">
        <f t="shared" si="50"/>
        <v>0</v>
      </c>
      <c r="L227" s="754">
        <f t="shared" si="50"/>
        <v>0</v>
      </c>
    </row>
    <row r="228" spans="1:12" hidden="1" x14ac:dyDescent="0.25">
      <c r="A228" s="1356"/>
      <c r="B228" s="755" t="s">
        <v>1024</v>
      </c>
      <c r="C228" s="756"/>
      <c r="D228" s="756"/>
      <c r="E228" s="756"/>
      <c r="F228" s="756"/>
      <c r="G228" s="756"/>
      <c r="H228" s="756"/>
      <c r="I228" s="756"/>
      <c r="J228" s="756"/>
      <c r="K228" s="756"/>
      <c r="L228" s="757">
        <f>E148</f>
        <v>0</v>
      </c>
    </row>
    <row r="229" spans="1:12" hidden="1" x14ac:dyDescent="0.25">
      <c r="A229" s="1356"/>
      <c r="B229" s="755" t="s">
        <v>1025</v>
      </c>
      <c r="C229" s="756"/>
      <c r="D229" s="756"/>
      <c r="E229" s="756"/>
      <c r="F229" s="756"/>
      <c r="G229" s="756"/>
      <c r="H229" s="756"/>
      <c r="I229" s="756"/>
      <c r="J229" s="756"/>
      <c r="K229" s="756"/>
      <c r="L229" s="757">
        <f>B282</f>
        <v>0</v>
      </c>
    </row>
    <row r="230" spans="1:12" hidden="1" x14ac:dyDescent="0.25">
      <c r="A230" s="1356"/>
      <c r="B230" s="758" t="s">
        <v>407</v>
      </c>
      <c r="C230" s="756"/>
      <c r="D230" s="759">
        <f>D228+D229</f>
        <v>0</v>
      </c>
      <c r="E230" s="759">
        <f>E227+E228+E229</f>
        <v>0</v>
      </c>
      <c r="F230" s="759">
        <f t="shared" ref="F230:L230" si="51">F227+F228+F229</f>
        <v>0</v>
      </c>
      <c r="G230" s="759">
        <f t="shared" si="51"/>
        <v>0</v>
      </c>
      <c r="H230" s="759">
        <f t="shared" si="51"/>
        <v>0</v>
      </c>
      <c r="I230" s="759">
        <f t="shared" si="51"/>
        <v>0</v>
      </c>
      <c r="J230" s="759">
        <f t="shared" si="51"/>
        <v>0</v>
      </c>
      <c r="K230" s="759">
        <f t="shared" si="51"/>
        <v>0</v>
      </c>
      <c r="L230" s="759">
        <f t="shared" si="51"/>
        <v>0</v>
      </c>
    </row>
    <row r="231" spans="1:12" hidden="1" x14ac:dyDescent="0.25">
      <c r="A231" s="1356">
        <f>A235-1</f>
        <v>-7</v>
      </c>
      <c r="B231" s="752" t="s">
        <v>1023</v>
      </c>
      <c r="C231" s="760"/>
      <c r="D231" s="761"/>
      <c r="E231" s="753" t="s">
        <v>642</v>
      </c>
      <c r="F231" s="754">
        <f>E232</f>
        <v>0</v>
      </c>
      <c r="G231" s="754">
        <f t="shared" ref="G231:L231" si="52">F231+F232</f>
        <v>0</v>
      </c>
      <c r="H231" s="754">
        <f t="shared" si="52"/>
        <v>0</v>
      </c>
      <c r="I231" s="754">
        <f t="shared" si="52"/>
        <v>0</v>
      </c>
      <c r="J231" s="754">
        <f t="shared" si="52"/>
        <v>0</v>
      </c>
      <c r="K231" s="754">
        <f t="shared" si="52"/>
        <v>0</v>
      </c>
      <c r="L231" s="754">
        <f t="shared" si="52"/>
        <v>0</v>
      </c>
    </row>
    <row r="232" spans="1:12" hidden="1" x14ac:dyDescent="0.25">
      <c r="A232" s="1356"/>
      <c r="B232" s="755" t="s">
        <v>1024</v>
      </c>
      <c r="C232" s="760"/>
      <c r="D232" s="761"/>
      <c r="E232" s="756"/>
      <c r="F232" s="756"/>
      <c r="G232" s="756"/>
      <c r="H232" s="756"/>
      <c r="I232" s="756"/>
      <c r="J232" s="756"/>
      <c r="K232" s="756"/>
      <c r="L232" s="757">
        <f>F148</f>
        <v>0</v>
      </c>
    </row>
    <row r="233" spans="1:12" hidden="1" x14ac:dyDescent="0.25">
      <c r="A233" s="1356"/>
      <c r="B233" s="755" t="s">
        <v>1025</v>
      </c>
      <c r="C233" s="760"/>
      <c r="D233" s="761"/>
      <c r="E233" s="756"/>
      <c r="F233" s="756"/>
      <c r="G233" s="756"/>
      <c r="H233" s="756"/>
      <c r="I233" s="756"/>
      <c r="J233" s="756"/>
      <c r="K233" s="756"/>
      <c r="L233" s="757">
        <f>B281</f>
        <v>0</v>
      </c>
    </row>
    <row r="234" spans="1:12" hidden="1" x14ac:dyDescent="0.25">
      <c r="A234" s="1356"/>
      <c r="B234" s="758" t="s">
        <v>407</v>
      </c>
      <c r="C234" s="760"/>
      <c r="D234" s="761"/>
      <c r="E234" s="759">
        <f>E232+E233</f>
        <v>0</v>
      </c>
      <c r="F234" s="759">
        <f>F231+F232+F233</f>
        <v>0</v>
      </c>
      <c r="G234" s="759">
        <f t="shared" ref="G234:L234" si="53">G231+G232+G233</f>
        <v>0</v>
      </c>
      <c r="H234" s="759">
        <f t="shared" si="53"/>
        <v>0</v>
      </c>
      <c r="I234" s="759">
        <f t="shared" si="53"/>
        <v>0</v>
      </c>
      <c r="J234" s="759">
        <f t="shared" si="53"/>
        <v>0</v>
      </c>
      <c r="K234" s="759">
        <f t="shared" si="53"/>
        <v>0</v>
      </c>
      <c r="L234" s="759">
        <f t="shared" si="53"/>
        <v>0</v>
      </c>
    </row>
    <row r="235" spans="1:12" hidden="1" x14ac:dyDescent="0.25">
      <c r="A235" s="1356">
        <f>A239-1</f>
        <v>-6</v>
      </c>
      <c r="B235" s="752" t="s">
        <v>1023</v>
      </c>
      <c r="C235" s="760"/>
      <c r="D235" s="761"/>
      <c r="E235" s="761"/>
      <c r="F235" s="753" t="s">
        <v>642</v>
      </c>
      <c r="G235" s="754">
        <f>F236</f>
        <v>0</v>
      </c>
      <c r="H235" s="754">
        <f>G235+G236</f>
        <v>0</v>
      </c>
      <c r="I235" s="754">
        <f>H235+H236</f>
        <v>0</v>
      </c>
      <c r="J235" s="754">
        <f>I235+I236</f>
        <v>0</v>
      </c>
      <c r="K235" s="754">
        <f>J235+J236</f>
        <v>0</v>
      </c>
      <c r="L235" s="754">
        <f>K235+K236</f>
        <v>0</v>
      </c>
    </row>
    <row r="236" spans="1:12" hidden="1" x14ac:dyDescent="0.25">
      <c r="A236" s="1356"/>
      <c r="B236" s="755" t="s">
        <v>1024</v>
      </c>
      <c r="C236" s="760"/>
      <c r="D236" s="761"/>
      <c r="E236" s="761"/>
      <c r="F236" s="756"/>
      <c r="G236" s="756"/>
      <c r="H236" s="756"/>
      <c r="I236" s="756"/>
      <c r="J236" s="756"/>
      <c r="K236" s="756"/>
      <c r="L236" s="757">
        <f>G148</f>
        <v>0</v>
      </c>
    </row>
    <row r="237" spans="1:12" hidden="1" x14ac:dyDescent="0.25">
      <c r="A237" s="1356"/>
      <c r="B237" s="755" t="s">
        <v>1025</v>
      </c>
      <c r="C237" s="760"/>
      <c r="D237" s="761"/>
      <c r="E237" s="761"/>
      <c r="F237" s="756"/>
      <c r="G237" s="756"/>
      <c r="H237" s="756"/>
      <c r="I237" s="756"/>
      <c r="J237" s="756"/>
      <c r="K237" s="756"/>
      <c r="L237" s="757">
        <f>B280</f>
        <v>0</v>
      </c>
    </row>
    <row r="238" spans="1:12" hidden="1" x14ac:dyDescent="0.25">
      <c r="A238" s="1356"/>
      <c r="B238" s="758" t="s">
        <v>407</v>
      </c>
      <c r="C238" s="760"/>
      <c r="D238" s="761"/>
      <c r="E238" s="761"/>
      <c r="F238" s="759">
        <f>F236+F237</f>
        <v>0</v>
      </c>
      <c r="G238" s="759">
        <f t="shared" ref="G238:L238" si="54">G235+G236+G237</f>
        <v>0</v>
      </c>
      <c r="H238" s="759">
        <f t="shared" si="54"/>
        <v>0</v>
      </c>
      <c r="I238" s="759">
        <f t="shared" si="54"/>
        <v>0</v>
      </c>
      <c r="J238" s="759">
        <f t="shared" si="54"/>
        <v>0</v>
      </c>
      <c r="K238" s="759">
        <f t="shared" si="54"/>
        <v>0</v>
      </c>
      <c r="L238" s="759">
        <f t="shared" si="54"/>
        <v>0</v>
      </c>
    </row>
    <row r="239" spans="1:12" hidden="1" x14ac:dyDescent="0.25">
      <c r="A239" s="1356">
        <f>A243-1</f>
        <v>-5</v>
      </c>
      <c r="B239" s="752" t="s">
        <v>1023</v>
      </c>
      <c r="C239" s="760"/>
      <c r="D239" s="761"/>
      <c r="E239" s="761"/>
      <c r="F239" s="761"/>
      <c r="G239" s="753" t="s">
        <v>642</v>
      </c>
      <c r="H239" s="754">
        <f>G240</f>
        <v>0</v>
      </c>
      <c r="I239" s="754">
        <f>H239+H240</f>
        <v>0</v>
      </c>
      <c r="J239" s="754">
        <f>I239+I240</f>
        <v>0</v>
      </c>
      <c r="K239" s="754">
        <f>J239+J240</f>
        <v>0</v>
      </c>
      <c r="L239" s="754">
        <f>K239+K240</f>
        <v>0</v>
      </c>
    </row>
    <row r="240" spans="1:12" hidden="1" x14ac:dyDescent="0.25">
      <c r="A240" s="1356"/>
      <c r="B240" s="755" t="s">
        <v>1024</v>
      </c>
      <c r="C240" s="760"/>
      <c r="D240" s="761"/>
      <c r="E240" s="761"/>
      <c r="F240" s="761"/>
      <c r="G240" s="756"/>
      <c r="H240" s="756"/>
      <c r="I240" s="756"/>
      <c r="J240" s="756"/>
      <c r="K240" s="756"/>
      <c r="L240" s="757">
        <f>H148</f>
        <v>0</v>
      </c>
    </row>
    <row r="241" spans="1:12" hidden="1" x14ac:dyDescent="0.25">
      <c r="A241" s="1356"/>
      <c r="B241" s="755" t="s">
        <v>1025</v>
      </c>
      <c r="C241" s="760"/>
      <c r="D241" s="761"/>
      <c r="E241" s="761"/>
      <c r="F241" s="761"/>
      <c r="G241" s="756"/>
      <c r="H241" s="756"/>
      <c r="I241" s="756"/>
      <c r="J241" s="756"/>
      <c r="K241" s="756"/>
      <c r="L241" s="757">
        <f>B279</f>
        <v>0</v>
      </c>
    </row>
    <row r="242" spans="1:12" hidden="1" x14ac:dyDescent="0.25">
      <c r="A242" s="1356"/>
      <c r="B242" s="758" t="s">
        <v>407</v>
      </c>
      <c r="C242" s="760"/>
      <c r="D242" s="761"/>
      <c r="E242" s="761"/>
      <c r="F242" s="761"/>
      <c r="G242" s="759">
        <f>G240+G241</f>
        <v>0</v>
      </c>
      <c r="H242" s="759">
        <f>H239+H240+H241</f>
        <v>0</v>
      </c>
      <c r="I242" s="759">
        <f>I239+I240+I241</f>
        <v>0</v>
      </c>
      <c r="J242" s="759">
        <f>J239+J240+J241</f>
        <v>0</v>
      </c>
      <c r="K242" s="759">
        <f>K239+K240+K241</f>
        <v>0</v>
      </c>
      <c r="L242" s="759">
        <f>L239+L240+L241</f>
        <v>0</v>
      </c>
    </row>
    <row r="243" spans="1:12" hidden="1" x14ac:dyDescent="0.25">
      <c r="A243" s="1356">
        <f>A247-1</f>
        <v>-4</v>
      </c>
      <c r="B243" s="752" t="s">
        <v>1023</v>
      </c>
      <c r="C243" s="760"/>
      <c r="D243" s="761"/>
      <c r="E243" s="761"/>
      <c r="F243" s="761"/>
      <c r="G243" s="761"/>
      <c r="H243" s="753" t="s">
        <v>642</v>
      </c>
      <c r="I243" s="754">
        <f>H244</f>
        <v>0</v>
      </c>
      <c r="J243" s="754">
        <f>I243+I244</f>
        <v>0</v>
      </c>
      <c r="K243" s="754">
        <f>J243+J244</f>
        <v>0</v>
      </c>
      <c r="L243" s="754">
        <f>K243+K244</f>
        <v>0</v>
      </c>
    </row>
    <row r="244" spans="1:12" hidden="1" x14ac:dyDescent="0.25">
      <c r="A244" s="1356"/>
      <c r="B244" s="755" t="s">
        <v>1024</v>
      </c>
      <c r="C244" s="760"/>
      <c r="D244" s="761"/>
      <c r="E244" s="761"/>
      <c r="F244" s="761"/>
      <c r="G244" s="761"/>
      <c r="H244" s="756"/>
      <c r="I244" s="756"/>
      <c r="J244" s="756"/>
      <c r="K244" s="756"/>
      <c r="L244" s="757">
        <f>I148</f>
        <v>0</v>
      </c>
    </row>
    <row r="245" spans="1:12" hidden="1" x14ac:dyDescent="0.25">
      <c r="A245" s="1356"/>
      <c r="B245" s="755" t="s">
        <v>1025</v>
      </c>
      <c r="C245" s="760"/>
      <c r="D245" s="761"/>
      <c r="E245" s="761"/>
      <c r="F245" s="761"/>
      <c r="G245" s="761"/>
      <c r="H245" s="756"/>
      <c r="I245" s="756"/>
      <c r="J245" s="756"/>
      <c r="K245" s="756"/>
      <c r="L245" s="757">
        <f>B278</f>
        <v>0</v>
      </c>
    </row>
    <row r="246" spans="1:12" hidden="1" x14ac:dyDescent="0.25">
      <c r="A246" s="1356"/>
      <c r="B246" s="758" t="s">
        <v>407</v>
      </c>
      <c r="C246" s="760"/>
      <c r="D246" s="761"/>
      <c r="E246" s="761"/>
      <c r="F246" s="761"/>
      <c r="G246" s="761"/>
      <c r="H246" s="759">
        <f>H244+H245</f>
        <v>0</v>
      </c>
      <c r="I246" s="759">
        <f>I243+I244+I245</f>
        <v>0</v>
      </c>
      <c r="J246" s="759">
        <f>J243+J244+J245</f>
        <v>0</v>
      </c>
      <c r="K246" s="759">
        <f>K243+K244+K245</f>
        <v>0</v>
      </c>
      <c r="L246" s="759">
        <f>L243+L244+L245</f>
        <v>0</v>
      </c>
    </row>
    <row r="247" spans="1:12" hidden="1" x14ac:dyDescent="0.25">
      <c r="A247" s="1356">
        <f>A251-1</f>
        <v>-3</v>
      </c>
      <c r="B247" s="752" t="s">
        <v>1023</v>
      </c>
      <c r="C247" s="760"/>
      <c r="D247" s="761"/>
      <c r="E247" s="761"/>
      <c r="F247" s="761"/>
      <c r="G247" s="761"/>
      <c r="H247" s="761"/>
      <c r="I247" s="753" t="s">
        <v>642</v>
      </c>
      <c r="J247" s="754">
        <f>I248</f>
        <v>0</v>
      </c>
      <c r="K247" s="754">
        <f>J247+J248</f>
        <v>0</v>
      </c>
      <c r="L247" s="754">
        <f>K247+K248</f>
        <v>0</v>
      </c>
    </row>
    <row r="248" spans="1:12" hidden="1" x14ac:dyDescent="0.25">
      <c r="A248" s="1356"/>
      <c r="B248" s="755" t="s">
        <v>1024</v>
      </c>
      <c r="C248" s="760"/>
      <c r="D248" s="761"/>
      <c r="E248" s="761"/>
      <c r="F248" s="761"/>
      <c r="G248" s="761"/>
      <c r="H248" s="761"/>
      <c r="I248" s="756"/>
      <c r="J248" s="756"/>
      <c r="K248" s="756"/>
      <c r="L248" s="757">
        <f>J148</f>
        <v>0</v>
      </c>
    </row>
    <row r="249" spans="1:12" hidden="1" x14ac:dyDescent="0.25">
      <c r="A249" s="1356"/>
      <c r="B249" s="755" t="s">
        <v>1025</v>
      </c>
      <c r="C249" s="760"/>
      <c r="D249" s="761"/>
      <c r="E249" s="761"/>
      <c r="F249" s="761"/>
      <c r="G249" s="761"/>
      <c r="H249" s="761"/>
      <c r="I249" s="756"/>
      <c r="J249" s="756"/>
      <c r="K249" s="756"/>
      <c r="L249" s="757">
        <f>B277</f>
        <v>0</v>
      </c>
    </row>
    <row r="250" spans="1:12" hidden="1" x14ac:dyDescent="0.25">
      <c r="A250" s="1356"/>
      <c r="B250" s="758" t="s">
        <v>407</v>
      </c>
      <c r="C250" s="760"/>
      <c r="D250" s="761"/>
      <c r="E250" s="761"/>
      <c r="F250" s="761"/>
      <c r="G250" s="761"/>
      <c r="H250" s="761"/>
      <c r="I250" s="759">
        <f>I248+I249</f>
        <v>0</v>
      </c>
      <c r="J250" s="759">
        <f>J247+J248+J249</f>
        <v>0</v>
      </c>
      <c r="K250" s="759">
        <f>K247+K248+K249</f>
        <v>0</v>
      </c>
      <c r="L250" s="759">
        <f>L247+L248+L249</f>
        <v>0</v>
      </c>
    </row>
    <row r="251" spans="1:12" hidden="1" x14ac:dyDescent="0.25">
      <c r="A251" s="1356">
        <f>A255-1</f>
        <v>-2</v>
      </c>
      <c r="B251" s="752" t="s">
        <v>1023</v>
      </c>
      <c r="C251" s="760"/>
      <c r="D251" s="761"/>
      <c r="E251" s="761"/>
      <c r="F251" s="761"/>
      <c r="G251" s="761"/>
      <c r="H251" s="761"/>
      <c r="I251" s="761"/>
      <c r="J251" s="753" t="s">
        <v>642</v>
      </c>
      <c r="K251" s="754">
        <f>J252</f>
        <v>0</v>
      </c>
      <c r="L251" s="754">
        <f>K251+K252</f>
        <v>0</v>
      </c>
    </row>
    <row r="252" spans="1:12" hidden="1" x14ac:dyDescent="0.25">
      <c r="A252" s="1356"/>
      <c r="B252" s="755" t="s">
        <v>1024</v>
      </c>
      <c r="C252" s="760"/>
      <c r="D252" s="761"/>
      <c r="E252" s="761"/>
      <c r="F252" s="761"/>
      <c r="G252" s="761"/>
      <c r="H252" s="761"/>
      <c r="I252" s="761"/>
      <c r="J252" s="756"/>
      <c r="K252" s="756"/>
      <c r="L252" s="757">
        <f>K148</f>
        <v>0</v>
      </c>
    </row>
    <row r="253" spans="1:12" hidden="1" x14ac:dyDescent="0.25">
      <c r="A253" s="1356"/>
      <c r="B253" s="755" t="s">
        <v>1025</v>
      </c>
      <c r="C253" s="760"/>
      <c r="D253" s="761"/>
      <c r="E253" s="761"/>
      <c r="F253" s="761"/>
      <c r="G253" s="761"/>
      <c r="H253" s="761"/>
      <c r="I253" s="761"/>
      <c r="J253" s="756"/>
      <c r="K253" s="756"/>
      <c r="L253" s="757">
        <f>B276</f>
        <v>0</v>
      </c>
    </row>
    <row r="254" spans="1:12" hidden="1" x14ac:dyDescent="0.25">
      <c r="A254" s="1356"/>
      <c r="B254" s="758" t="s">
        <v>407</v>
      </c>
      <c r="C254" s="760"/>
      <c r="D254" s="761"/>
      <c r="E254" s="761"/>
      <c r="F254" s="761"/>
      <c r="G254" s="761"/>
      <c r="H254" s="761"/>
      <c r="I254" s="761"/>
      <c r="J254" s="759">
        <f>J252+J253</f>
        <v>0</v>
      </c>
      <c r="K254" s="759">
        <f>K251+K252+K253</f>
        <v>0</v>
      </c>
      <c r="L254" s="759">
        <f>L251+L252+L253</f>
        <v>0</v>
      </c>
    </row>
    <row r="255" spans="1:12" hidden="1" x14ac:dyDescent="0.25">
      <c r="A255" s="1356">
        <f>A259-1</f>
        <v>-1</v>
      </c>
      <c r="B255" s="752" t="s">
        <v>1023</v>
      </c>
      <c r="C255" s="760"/>
      <c r="D255" s="761"/>
      <c r="E255" s="761"/>
      <c r="F255" s="761"/>
      <c r="G255" s="761"/>
      <c r="H255" s="761"/>
      <c r="I255" s="761"/>
      <c r="J255" s="761"/>
      <c r="K255" s="753" t="s">
        <v>642</v>
      </c>
      <c r="L255" s="754">
        <f>K256</f>
        <v>0</v>
      </c>
    </row>
    <row r="256" spans="1:12" hidden="1" x14ac:dyDescent="0.25">
      <c r="A256" s="1356"/>
      <c r="B256" s="755" t="s">
        <v>1024</v>
      </c>
      <c r="C256" s="760"/>
      <c r="D256" s="761"/>
      <c r="E256" s="761"/>
      <c r="F256" s="761"/>
      <c r="G256" s="761"/>
      <c r="H256" s="761"/>
      <c r="I256" s="761"/>
      <c r="J256" s="761"/>
      <c r="K256" s="756"/>
      <c r="L256" s="757">
        <f>L148</f>
        <v>0</v>
      </c>
    </row>
    <row r="257" spans="1:15" hidden="1" x14ac:dyDescent="0.25">
      <c r="A257" s="1356"/>
      <c r="B257" s="755" t="s">
        <v>1025</v>
      </c>
      <c r="C257" s="760"/>
      <c r="D257" s="761"/>
      <c r="E257" s="761"/>
      <c r="F257" s="761"/>
      <c r="G257" s="761"/>
      <c r="H257" s="761"/>
      <c r="I257" s="761"/>
      <c r="J257" s="761"/>
      <c r="K257" s="756"/>
      <c r="L257" s="757">
        <f>B275</f>
        <v>0</v>
      </c>
    </row>
    <row r="258" spans="1:15" hidden="1" x14ac:dyDescent="0.25">
      <c r="A258" s="1356"/>
      <c r="B258" s="758" t="s">
        <v>407</v>
      </c>
      <c r="C258" s="760"/>
      <c r="D258" s="761"/>
      <c r="E258" s="761"/>
      <c r="F258" s="761"/>
      <c r="G258" s="761"/>
      <c r="H258" s="761"/>
      <c r="I258" s="761"/>
      <c r="J258" s="761"/>
      <c r="K258" s="759">
        <f>K256+K257</f>
        <v>0</v>
      </c>
      <c r="L258" s="759">
        <f>L255+L256+L257</f>
        <v>0</v>
      </c>
    </row>
    <row r="259" spans="1:15" hidden="1" x14ac:dyDescent="0.3">
      <c r="A259" s="1356">
        <f>B2</f>
        <v>0</v>
      </c>
      <c r="B259" s="752" t="s">
        <v>1023</v>
      </c>
      <c r="C259" s="762"/>
      <c r="D259" s="763"/>
      <c r="E259" s="763"/>
      <c r="F259" s="763"/>
      <c r="G259" s="763"/>
      <c r="H259" s="763"/>
      <c r="I259" s="763"/>
      <c r="J259" s="763"/>
      <c r="K259" s="761"/>
      <c r="L259" s="753" t="s">
        <v>642</v>
      </c>
    </row>
    <row r="260" spans="1:15" hidden="1" x14ac:dyDescent="0.3">
      <c r="A260" s="1356"/>
      <c r="B260" s="755" t="s">
        <v>1024</v>
      </c>
      <c r="C260" s="762"/>
      <c r="D260" s="763"/>
      <c r="E260" s="763"/>
      <c r="F260" s="763"/>
      <c r="G260" s="763"/>
      <c r="H260" s="763"/>
      <c r="I260" s="763"/>
      <c r="J260" s="763"/>
      <c r="K260" s="761"/>
      <c r="L260" s="757">
        <f>M148</f>
        <v>0</v>
      </c>
    </row>
    <row r="261" spans="1:15" hidden="1" x14ac:dyDescent="0.3">
      <c r="A261" s="1356"/>
      <c r="B261" s="755" t="s">
        <v>1025</v>
      </c>
      <c r="C261" s="762"/>
      <c r="D261" s="763"/>
      <c r="E261" s="763"/>
      <c r="F261" s="763"/>
      <c r="G261" s="763"/>
      <c r="H261" s="763"/>
      <c r="I261" s="763"/>
      <c r="J261" s="763"/>
      <c r="K261" s="761"/>
      <c r="L261" s="757">
        <f>B274</f>
        <v>0</v>
      </c>
    </row>
    <row r="262" spans="1:15" hidden="1" x14ac:dyDescent="0.3">
      <c r="A262" s="1356"/>
      <c r="B262" s="758" t="s">
        <v>407</v>
      </c>
      <c r="C262" s="762"/>
      <c r="D262" s="763"/>
      <c r="E262" s="763"/>
      <c r="F262" s="763"/>
      <c r="G262" s="763"/>
      <c r="H262" s="763"/>
      <c r="I262" s="763"/>
      <c r="J262" s="763"/>
      <c r="K262" s="761"/>
      <c r="L262" s="759">
        <f>L260+L261</f>
        <v>0</v>
      </c>
    </row>
    <row r="263" spans="1:15" hidden="1" x14ac:dyDescent="0.3">
      <c r="A263" s="764"/>
      <c r="B263" s="764"/>
      <c r="C263" s="765"/>
      <c r="D263" s="765"/>
      <c r="E263" s="765"/>
      <c r="F263" s="765"/>
      <c r="G263" s="765"/>
      <c r="H263" s="765"/>
      <c r="I263" s="765"/>
      <c r="J263" s="765"/>
      <c r="K263" s="764"/>
      <c r="L263" s="764"/>
    </row>
    <row r="264" spans="1:15" hidden="1" x14ac:dyDescent="0.3">
      <c r="A264" s="765"/>
      <c r="B264" s="1355" t="s">
        <v>1026</v>
      </c>
      <c r="C264" s="1355"/>
      <c r="D264" s="1355"/>
      <c r="E264" s="1355"/>
      <c r="F264" s="1355"/>
      <c r="G264" s="1355"/>
      <c r="H264" s="1355"/>
      <c r="I264" s="1355"/>
      <c r="J264" s="765"/>
      <c r="K264" s="765"/>
      <c r="L264" s="765"/>
    </row>
    <row r="265" spans="1:15" hidden="1" x14ac:dyDescent="0.3">
      <c r="A265" s="765"/>
      <c r="B265" s="1355" t="s">
        <v>1027</v>
      </c>
      <c r="C265" s="1355"/>
      <c r="D265" s="1355"/>
      <c r="E265" s="1355"/>
      <c r="F265" s="1355"/>
      <c r="G265" s="1355"/>
      <c r="H265" s="1355"/>
      <c r="I265" s="1355"/>
      <c r="J265" s="765"/>
      <c r="K265" s="765"/>
      <c r="L265" s="765"/>
    </row>
    <row r="266" spans="1:15" hidden="1" x14ac:dyDescent="0.3">
      <c r="A266" s="765"/>
      <c r="B266" s="1357" t="s">
        <v>0</v>
      </c>
      <c r="C266" s="1357"/>
      <c r="D266" s="1357"/>
      <c r="E266" s="1357"/>
      <c r="F266" s="1357"/>
      <c r="G266" s="1357"/>
      <c r="H266" s="1357"/>
      <c r="I266" s="1357"/>
      <c r="J266" s="1357"/>
      <c r="K266" s="1357"/>
      <c r="L266" s="1357"/>
    </row>
    <row r="267" spans="1:15" hidden="1" x14ac:dyDescent="0.3">
      <c r="A267" s="765"/>
      <c r="B267" s="1355" t="s">
        <v>1</v>
      </c>
      <c r="C267" s="1355"/>
      <c r="D267" s="1355"/>
      <c r="E267" s="1355"/>
      <c r="F267" s="1355"/>
      <c r="G267" s="1355"/>
      <c r="H267" s="1355"/>
      <c r="I267" s="1355"/>
      <c r="J267" s="765"/>
      <c r="K267" s="765"/>
      <c r="L267" s="765"/>
    </row>
    <row r="268" spans="1:15" hidden="1" x14ac:dyDescent="0.25">
      <c r="A268" s="766"/>
      <c r="B268" s="766"/>
      <c r="C268" s="766"/>
      <c r="D268" s="766"/>
      <c r="E268" s="766"/>
      <c r="F268" s="766"/>
      <c r="G268" s="766"/>
      <c r="H268" s="766"/>
      <c r="I268" s="766"/>
      <c r="J268" s="766"/>
      <c r="K268" s="766"/>
      <c r="L268" s="766"/>
    </row>
    <row r="269" spans="1:15" hidden="1" x14ac:dyDescent="0.25">
      <c r="A269" s="766"/>
      <c r="B269" s="766"/>
      <c r="C269" s="766"/>
      <c r="D269" s="766"/>
      <c r="E269" s="766"/>
      <c r="F269" s="766"/>
      <c r="G269" s="766"/>
      <c r="H269" s="766"/>
      <c r="I269" s="766"/>
      <c r="J269" s="766"/>
      <c r="K269" s="766"/>
      <c r="L269" s="766"/>
    </row>
    <row r="270" spans="1:15" hidden="1" x14ac:dyDescent="0.25">
      <c r="A270" s="1342" t="s">
        <v>325</v>
      </c>
      <c r="B270" s="1342"/>
      <c r="C270" s="1342"/>
      <c r="D270" s="1342"/>
      <c r="E270" s="1342"/>
      <c r="F270" s="1342"/>
      <c r="G270" s="1342"/>
      <c r="H270" s="1342"/>
      <c r="I270" s="1342"/>
      <c r="J270" s="1342"/>
      <c r="K270" s="1342"/>
      <c r="L270" s="749"/>
      <c r="M270" s="67"/>
      <c r="N270" s="67"/>
      <c r="O270" s="67"/>
    </row>
    <row r="271" spans="1:15" hidden="1" x14ac:dyDescent="0.25">
      <c r="A271" s="1342" t="s">
        <v>327</v>
      </c>
      <c r="B271" s="1342"/>
      <c r="C271" s="1342"/>
      <c r="D271" s="1342"/>
      <c r="E271" s="1342"/>
      <c r="F271" s="1342"/>
      <c r="G271" s="1342"/>
      <c r="H271" s="1342"/>
      <c r="I271" s="1342"/>
      <c r="J271" s="1342"/>
      <c r="K271" s="1342"/>
      <c r="L271" s="749"/>
      <c r="M271" s="67"/>
      <c r="N271" s="67"/>
      <c r="O271" s="67"/>
    </row>
    <row r="272" spans="1:15" hidden="1" x14ac:dyDescent="0.25">
      <c r="A272" s="749"/>
      <c r="B272" s="749"/>
      <c r="C272" s="749"/>
      <c r="D272" s="749"/>
      <c r="E272" s="749"/>
      <c r="F272" s="749"/>
      <c r="G272" s="749"/>
      <c r="H272" s="749"/>
      <c r="I272" s="749"/>
      <c r="J272" s="749" t="s">
        <v>213</v>
      </c>
      <c r="K272" s="749"/>
      <c r="L272" s="749"/>
      <c r="M272" s="67"/>
      <c r="N272" s="67"/>
      <c r="O272" s="67"/>
    </row>
    <row r="273" spans="1:15" ht="50.25" hidden="1" customHeight="1" x14ac:dyDescent="0.25">
      <c r="A273" s="767" t="s">
        <v>9</v>
      </c>
      <c r="B273" s="768" t="s">
        <v>316</v>
      </c>
      <c r="C273" s="1341" t="s">
        <v>317</v>
      </c>
      <c r="D273" s="1341"/>
      <c r="E273" s="1341" t="s">
        <v>318</v>
      </c>
      <c r="F273" s="1341"/>
      <c r="G273" s="1341" t="s">
        <v>287</v>
      </c>
      <c r="H273" s="1341"/>
      <c r="I273" s="1341" t="s">
        <v>286</v>
      </c>
      <c r="J273" s="1341"/>
      <c r="K273" s="1341" t="s">
        <v>328</v>
      </c>
      <c r="L273" s="1341"/>
    </row>
    <row r="274" spans="1:15" ht="20.149999999999999" hidden="1" customHeight="1" x14ac:dyDescent="0.25">
      <c r="A274" s="769">
        <f>B2</f>
        <v>0</v>
      </c>
      <c r="B274" s="770"/>
      <c r="C274" s="1345" t="e">
        <f>IF(((M151+M152)/(M148+M151+M152))&gt;0.3,M27*H294-M148,B274)</f>
        <v>#DIV/0!</v>
      </c>
      <c r="D274" s="1346"/>
      <c r="E274" s="1345" t="e">
        <f>M148*(1-C298)/C298</f>
        <v>#DIV/0!</v>
      </c>
      <c r="F274" s="1346"/>
      <c r="G274" s="1347"/>
      <c r="H274" s="1348"/>
      <c r="I274" s="1345" t="e">
        <f>(MAX(MAX(E285,C285)-B285,0))*MAX(MAX(E274,C274)-B274,0)/(MAX(MAX(E274,C274)-B274,0)+MAX(MAX(E275,C275)-B275,0)+MAX(MAX(E276,C276)-B276,0)+MAX(MAX(E277,C277)-B277,0)+MAX(MAX(E278,C278)-B278,0)+MAX(MAX(E279,C279)-B279,0)+MAX(MAX(E280,C280)-B280,0)+MAX(MAX(E281,C281)-B281,0)+MAX(MAX(E282,C282)-B282,0)+MAX(MAX(E283,C283)-B283,0))</f>
        <v>#DIV/0!</v>
      </c>
      <c r="J274" s="1346"/>
      <c r="K274" s="1354"/>
      <c r="L274" s="1344"/>
    </row>
    <row r="275" spans="1:15" ht="20.149999999999999" hidden="1" customHeight="1" x14ac:dyDescent="0.25">
      <c r="A275" s="769">
        <f>A274-1</f>
        <v>-1</v>
      </c>
      <c r="B275" s="771"/>
      <c r="C275" s="1330" t="e">
        <f>IF(((L151+L152)/(L148+L151+L152))&gt;0.3,L27*H294-L148,B275)</f>
        <v>#DIV/0!</v>
      </c>
      <c r="D275" s="1331"/>
      <c r="E275" s="1330" t="e">
        <f>L148*(1-D298)/D298</f>
        <v>#DIV/0!</v>
      </c>
      <c r="F275" s="1331"/>
      <c r="G275" s="1339"/>
      <c r="H275" s="1340"/>
      <c r="I275" s="1330" t="e">
        <f>(MAX(MAX(E285,C285)-B285,0))*MAX(MAX(E275,C275)-B275,0)/(MAX(MAX(E274,C274)-B274,0)+MAX(MAX(E275,C275)-B275,0)+MAX(MAX(E276,C276)-B276,0)+MAX(MAX(E277,C277)-B277,0)+MAX(MAX(E278,C278)-B278,0)+MAX(MAX(E279,C279)-B279,0)+MAX(MAX(E280,C280)-B280,0)+MAX(MAX(E281,C281)-B281,0)+MAX(MAX(E282,C282)-B282,0)+MAX(MAX(E283,C283)-B283,0))</f>
        <v>#DIV/0!</v>
      </c>
      <c r="J275" s="1331"/>
      <c r="K275" s="1351"/>
      <c r="L275" s="1329"/>
    </row>
    <row r="276" spans="1:15" ht="20.149999999999999" hidden="1" customHeight="1" x14ac:dyDescent="0.25">
      <c r="A276" s="769">
        <f t="shared" ref="A276:A283" si="55">A275-1</f>
        <v>-2</v>
      </c>
      <c r="B276" s="771"/>
      <c r="C276" s="1330" t="e">
        <f>IF(((K151+K152)/(K148+K151+K152))&gt;0.3,K27*H294-K148,B276)</f>
        <v>#DIV/0!</v>
      </c>
      <c r="D276" s="1331"/>
      <c r="E276" s="1330" t="e">
        <f>K148*(1-E298)/E298</f>
        <v>#DIV/0!</v>
      </c>
      <c r="F276" s="1331"/>
      <c r="G276" s="1339"/>
      <c r="H276" s="1340"/>
      <c r="I276" s="1330" t="e">
        <f>(MAX(MAX(E285,C285)-B285,0))*MAX(MAX(E276,C276)-B276,0)/(MAX(MAX(E274,C274)-B274,0)+MAX(MAX(E275,C275)-B275,0)+MAX(MAX(E276,C276)-B276,0)+MAX(MAX(E277,C277)-B277,0)+MAX(MAX(E278,C278)-B278,0)+MAX(MAX(E279,C279)-B279,0)+MAX(MAX(E280,C280)-B280,0)+MAX(MAX(E281,C281)-B281,0)+MAX(MAX(E282,C282)-B282,0)+MAX(MAX(E283,C283)-B283,0))</f>
        <v>#DIV/0!</v>
      </c>
      <c r="J276" s="1331"/>
      <c r="K276" s="1351"/>
      <c r="L276" s="1329"/>
    </row>
    <row r="277" spans="1:15" ht="20.149999999999999" hidden="1" customHeight="1" x14ac:dyDescent="0.25">
      <c r="A277" s="769">
        <f t="shared" si="55"/>
        <v>-3</v>
      </c>
      <c r="B277" s="771"/>
      <c r="C277" s="1330" t="e">
        <f>IF(((J151+J152)/(J148+J151+J152))&gt;0.3,J27*H294-J148,B277)</f>
        <v>#DIV/0!</v>
      </c>
      <c r="D277" s="1331"/>
      <c r="E277" s="1330" t="e">
        <f>J148*(1-F298)/F298</f>
        <v>#DIV/0!</v>
      </c>
      <c r="F277" s="1331"/>
      <c r="G277" s="1339"/>
      <c r="H277" s="1340"/>
      <c r="I277" s="1330" t="e">
        <f>(MAX(MAX(E285,C285)-B285,0))*MAX(MAX(E277,C277)-B277,0)/(MAX(MAX(E274,C274)-B274,0)+MAX(MAX(E275,C275)-B275,0)+MAX(MAX(E276,C276)-B276,0)+MAX(MAX(E277,C277)-B277,0)+MAX(MAX(E278,C278)-B278,0)+MAX(MAX(E279,C279)-B279,0)+MAX(MAX(E280,C280)-B280,0)+MAX(MAX(E281,C281)-B281,0)+MAX(MAX(E282,C282)-B282,0)+MAX(MAX(E283,C283)-B283,0))</f>
        <v>#DIV/0!</v>
      </c>
      <c r="J277" s="1331"/>
      <c r="K277" s="1351"/>
      <c r="L277" s="1329"/>
    </row>
    <row r="278" spans="1:15" ht="20.149999999999999" hidden="1" customHeight="1" x14ac:dyDescent="0.25">
      <c r="A278" s="769">
        <f t="shared" si="55"/>
        <v>-4</v>
      </c>
      <c r="B278" s="771"/>
      <c r="C278" s="1330" t="e">
        <f>IF(((I151+I152)/(I148+I151+I152))&gt;0.3,I27*H294-I148,B278)</f>
        <v>#DIV/0!</v>
      </c>
      <c r="D278" s="1331"/>
      <c r="E278" s="1330" t="e">
        <f>I148*(1-G298)/G298</f>
        <v>#DIV/0!</v>
      </c>
      <c r="F278" s="1331"/>
      <c r="G278" s="1339"/>
      <c r="H278" s="1340"/>
      <c r="I278" s="1330" t="e">
        <f>(MAX(MAX(E285,C285)-B285,0))*MAX(MAX(E278,C278)-B278,0)/(MAX(MAX(E274,C274)-B274,0)+MAX(MAX(E275,C275)-B275,0)+MAX(MAX(E276,C276)-B276,0)+MAX(MAX(E277,C277)-B277,0)+MAX(MAX(E278,C278)-B278,0)+MAX(MAX(E279,C279)-B279,0)+MAX(MAX(E280,C280)-B280,0)+MAX(MAX(E281,C281)-B281,0)+MAX(MAX(E282,C282)-B282,0)+MAX(MAX(E283,C283)-B283,0))</f>
        <v>#DIV/0!</v>
      </c>
      <c r="J278" s="1331"/>
      <c r="K278" s="1351"/>
      <c r="L278" s="1329"/>
    </row>
    <row r="279" spans="1:15" ht="20.149999999999999" hidden="1" customHeight="1" x14ac:dyDescent="0.25">
      <c r="A279" s="769">
        <f t="shared" si="55"/>
        <v>-5</v>
      </c>
      <c r="B279" s="771"/>
      <c r="C279" s="1330" t="e">
        <f>IF(((H151+H152)/(H148+H151+H152))&gt;0.3,H27*H294-H148,B279)</f>
        <v>#DIV/0!</v>
      </c>
      <c r="D279" s="1331"/>
      <c r="E279" s="1330" t="e">
        <f>H148*(1-H298)/H298</f>
        <v>#DIV/0!</v>
      </c>
      <c r="F279" s="1331"/>
      <c r="G279" s="1339"/>
      <c r="H279" s="1340"/>
      <c r="I279" s="1330" t="e">
        <f>(MAX(MAX(E285,C285)-B285,0))*MAX(MAX(E279,C279)-B279,0)/(MAX(MAX(E274,C274)-B274,0)+MAX(MAX(E275,C275)-B275,0)+MAX(MAX(E276,C276)-B276,0)+MAX(MAX(E277,C277)-B277,0)+MAX(MAX(E278,C278)-B278,0)+MAX(MAX(E279,C279)-B279,0)+MAX(MAX(E280,C280)-B280,0)+MAX(MAX(E281,C281)-B281,0)+MAX(MAX(E282,C282)-B282,0)+MAX(MAX(E283,C283)-B283,0))</f>
        <v>#DIV/0!</v>
      </c>
      <c r="J279" s="1331"/>
      <c r="K279" s="1351"/>
      <c r="L279" s="1329"/>
    </row>
    <row r="280" spans="1:15" ht="20.149999999999999" hidden="1" customHeight="1" x14ac:dyDescent="0.25">
      <c r="A280" s="769">
        <f t="shared" si="55"/>
        <v>-6</v>
      </c>
      <c r="B280" s="771"/>
      <c r="C280" s="1330" t="e">
        <f>IF(((G151+G152)/(G148+G151+G152))&gt;0.3,G27*H294-G148,B280)</f>
        <v>#DIV/0!</v>
      </c>
      <c r="D280" s="1331"/>
      <c r="E280" s="1330" t="e">
        <f>G148*(1-I298)/I298</f>
        <v>#DIV/0!</v>
      </c>
      <c r="F280" s="1331"/>
      <c r="G280" s="1339"/>
      <c r="H280" s="1340"/>
      <c r="I280" s="1330" t="e">
        <f>(MAX(MAX(E285,C285)-B285,0))*MAX(MAX(E280,C280)-B280,0)/(MAX(MAX(E274,C274)-B274,0)+MAX(MAX(E275,C275)-B275,0)+MAX(MAX(E276,C276)-B276,0)+MAX(MAX(E277,C277)-B277,0)+MAX(MAX(E278,C278)-B278,0)+MAX(MAX(E279,C279)-B279,0)+MAX(MAX(E280,C280)-B280,0)+MAX(MAX(E281,C281)-B281,0)+MAX(MAX(E282,C282)-B282,0)+MAX(MAX(E283,C283)-B283,0))</f>
        <v>#DIV/0!</v>
      </c>
      <c r="J280" s="1331"/>
      <c r="K280" s="1351"/>
      <c r="L280" s="1329"/>
      <c r="M280" s="112"/>
    </row>
    <row r="281" spans="1:15" ht="20.149999999999999" hidden="1" customHeight="1" x14ac:dyDescent="0.25">
      <c r="A281" s="769">
        <f t="shared" si="55"/>
        <v>-7</v>
      </c>
      <c r="B281" s="771"/>
      <c r="C281" s="1330" t="e">
        <f>IF(((F151+F152)/(F148+F151+F152))&gt;0.3,F27*H294-F148,B281)</f>
        <v>#DIV/0!</v>
      </c>
      <c r="D281" s="1331"/>
      <c r="E281" s="1330" t="e">
        <f>F148*(1-J298)/J298</f>
        <v>#DIV/0!</v>
      </c>
      <c r="F281" s="1331"/>
      <c r="G281" s="1339"/>
      <c r="H281" s="1340"/>
      <c r="I281" s="1330" t="e">
        <f>(MAX(MAX(E285,C285)-B285,0))*MAX(MAX(E281,C281)-B281,0)/(MAX(MAX(E274,C274)-B274,0)+MAX(MAX(E275,C275)-B275,0)+MAX(MAX(E276,C276)-B276,0)+MAX(MAX(E277,C277)-B277,0)+MAX(MAX(E278,C278)-B278,0)+MAX(MAX(E279,C279)-B279,0)+MAX(MAX(E280,C280)-B280,0)+MAX(MAX(E281,C281)-B281,0)+MAX(MAX(E282,C282)-B282,0)+MAX(MAX(E283,C283)-B283,0))</f>
        <v>#DIV/0!</v>
      </c>
      <c r="J281" s="1331"/>
      <c r="K281" s="1351"/>
      <c r="L281" s="1329"/>
      <c r="M281" s="112"/>
    </row>
    <row r="282" spans="1:15" ht="20.149999999999999" hidden="1" customHeight="1" x14ac:dyDescent="0.25">
      <c r="A282" s="769">
        <f t="shared" si="55"/>
        <v>-8</v>
      </c>
      <c r="B282" s="771"/>
      <c r="C282" s="1330" t="e">
        <f>IF(((E151+E152)/(E148+E151+E152))&gt;0.3,E27*H294-E148,B282)</f>
        <v>#DIV/0!</v>
      </c>
      <c r="D282" s="1331"/>
      <c r="E282" s="1330" t="e">
        <f>E148*(1-K298)/K298</f>
        <v>#DIV/0!</v>
      </c>
      <c r="F282" s="1331"/>
      <c r="G282" s="1339"/>
      <c r="H282" s="1340"/>
      <c r="I282" s="1330" t="e">
        <f>(MAX(MAX(E285,C285)-B285,0))*MAX(MAX(E282,C282)-B282,0)/(MAX(MAX(E274,C274)-B274,0)+MAX(MAX(E275,C275)-B275,0)+MAX(MAX(E276,C276)-B276,0)+MAX(MAX(E277,C277)-B277,0)+MAX(MAX(E278,C278)-B278,0)+MAX(MAX(E279,C279)-B279,0)+MAX(MAX(E280,C280)-B280,0)+MAX(MAX(E281,C281)-B281,0)+MAX(MAX(E282,C282)-B282,0)+MAX(MAX(E283,C283)-B283,0))</f>
        <v>#DIV/0!</v>
      </c>
      <c r="J282" s="1331"/>
      <c r="K282" s="1351"/>
      <c r="L282" s="1329"/>
      <c r="M282" s="112"/>
    </row>
    <row r="283" spans="1:15" ht="20.149999999999999" hidden="1" customHeight="1" x14ac:dyDescent="0.25">
      <c r="A283" s="769">
        <f t="shared" si="55"/>
        <v>-9</v>
      </c>
      <c r="B283" s="771"/>
      <c r="C283" s="1330" t="e">
        <f>IF(((D151+D152)/(D148+D151+D152))&gt;0.3,D27*H294-D148,B283)</f>
        <v>#DIV/0!</v>
      </c>
      <c r="D283" s="1331"/>
      <c r="E283" s="1330" t="e">
        <f>D148*(1-L298)/L298</f>
        <v>#DIV/0!</v>
      </c>
      <c r="F283" s="1331"/>
      <c r="G283" s="1339"/>
      <c r="H283" s="1340"/>
      <c r="I283" s="1330" t="e">
        <f>(MAX(MAX(E285,C285)-B285,0))*MAX(MAX(E283,C283)-B283,0)/(MAX(MAX(E274,C274)-B274,0)+MAX(MAX(E275,C275)-B275,0)+MAX(MAX(E276,C276)-B276,0)+MAX(MAX(E277,C277)-B277,0)+MAX(MAX(E278,C278)-B278,0)+MAX(MAX(E279,C279)-B279,0)+MAX(MAX(E280,C280)-B280,0)+MAX(MAX(E281,C281)-B281,0)+MAX(MAX(E282,C282)-B282,0)+MAX(MAX(E283,C283)-B283,0))</f>
        <v>#DIV/0!</v>
      </c>
      <c r="J283" s="1331"/>
      <c r="K283" s="1351"/>
      <c r="L283" s="1329"/>
      <c r="M283" s="112"/>
    </row>
    <row r="284" spans="1:15" ht="20.149999999999999" hidden="1" customHeight="1" x14ac:dyDescent="0.25">
      <c r="A284" s="772" t="s">
        <v>188</v>
      </c>
      <c r="B284" s="773"/>
      <c r="C284" s="1330">
        <f>B284</f>
        <v>0</v>
      </c>
      <c r="D284" s="1331"/>
      <c r="E284" s="1330">
        <f>B284</f>
        <v>0</v>
      </c>
      <c r="F284" s="1331"/>
      <c r="G284" s="1337"/>
      <c r="H284" s="1338"/>
      <c r="I284" s="1330"/>
      <c r="J284" s="1331"/>
      <c r="K284" s="1352"/>
      <c r="L284" s="1353"/>
      <c r="M284" s="112"/>
    </row>
    <row r="285" spans="1:15" ht="20.149999999999999" hidden="1" customHeight="1" x14ac:dyDescent="0.25">
      <c r="A285" s="774" t="s">
        <v>407</v>
      </c>
      <c r="B285" s="775">
        <f>SUM(B274:B284)</f>
        <v>0</v>
      </c>
      <c r="C285" s="1327" t="e">
        <f>SUM(C274:D284)</f>
        <v>#DIV/0!</v>
      </c>
      <c r="D285" s="1323"/>
      <c r="E285" s="1327" t="e">
        <f>SUM(E274:F284)</f>
        <v>#DIV/0!</v>
      </c>
      <c r="F285" s="1323"/>
      <c r="G285" s="1327" t="e">
        <f>MAX(B285,C285,E285)</f>
        <v>#DIV/0!</v>
      </c>
      <c r="H285" s="1323"/>
      <c r="I285" s="1322" t="e">
        <f>SUM(I274:J284)</f>
        <v>#DIV/0!</v>
      </c>
      <c r="J285" s="1323"/>
      <c r="K285" s="1322">
        <f>SUM(K274:L284)</f>
        <v>0</v>
      </c>
      <c r="L285" s="1323"/>
      <c r="M285" s="112"/>
    </row>
    <row r="286" spans="1:15" ht="19.5" hidden="1" customHeight="1" x14ac:dyDescent="0.25">
      <c r="A286" s="776"/>
      <c r="B286" s="777"/>
      <c r="C286" s="777"/>
      <c r="D286" s="777"/>
      <c r="E286" s="777"/>
      <c r="F286" s="777"/>
      <c r="G286" s="777"/>
      <c r="H286" s="777"/>
      <c r="I286" s="777"/>
      <c r="J286" s="777"/>
      <c r="K286" s="777"/>
      <c r="L286" s="778"/>
      <c r="M286" s="141"/>
      <c r="N286" s="67"/>
      <c r="O286" s="67"/>
    </row>
    <row r="287" spans="1:15" ht="20.149999999999999" hidden="1" customHeight="1" x14ac:dyDescent="0.25">
      <c r="A287" s="1333" t="s">
        <v>4</v>
      </c>
      <c r="B287" s="1333"/>
      <c r="C287" s="1333"/>
      <c r="D287" s="1333"/>
      <c r="E287" s="1333"/>
      <c r="F287" s="1333"/>
      <c r="G287" s="1333"/>
      <c r="H287" s="1333"/>
      <c r="I287" s="1333"/>
      <c r="J287" s="1333"/>
      <c r="K287" s="1333"/>
      <c r="L287" s="779"/>
      <c r="M287" s="1270"/>
      <c r="N287" s="67"/>
      <c r="O287" s="67"/>
    </row>
    <row r="288" spans="1:15" ht="36.799999999999997" hidden="1" customHeight="1" x14ac:dyDescent="0.25">
      <c r="A288" s="1350" t="s">
        <v>329</v>
      </c>
      <c r="B288" s="1350"/>
      <c r="C288" s="1350"/>
      <c r="D288" s="1350"/>
      <c r="E288" s="1350"/>
      <c r="F288" s="1350"/>
      <c r="G288" s="1350"/>
      <c r="H288" s="1350"/>
      <c r="I288" s="1350"/>
      <c r="J288" s="1350"/>
      <c r="K288" s="1350"/>
      <c r="L288" s="780"/>
      <c r="M288" s="1282"/>
      <c r="N288" s="67"/>
      <c r="O288" s="67"/>
    </row>
    <row r="289" spans="1:15" ht="30.8" hidden="1" customHeight="1" x14ac:dyDescent="0.25">
      <c r="A289" s="1350" t="s">
        <v>910</v>
      </c>
      <c r="B289" s="1350"/>
      <c r="C289" s="1350"/>
      <c r="D289" s="1350"/>
      <c r="E289" s="1350"/>
      <c r="F289" s="1350"/>
      <c r="G289" s="1350"/>
      <c r="H289" s="1350"/>
      <c r="I289" s="1350"/>
      <c r="J289" s="1350"/>
      <c r="K289" s="1350"/>
      <c r="L289" s="779"/>
      <c r="M289" s="1282"/>
      <c r="N289" s="67"/>
      <c r="O289" s="67"/>
    </row>
    <row r="290" spans="1:15" ht="20.149999999999999" hidden="1" customHeight="1" x14ac:dyDescent="0.25">
      <c r="A290" s="766"/>
      <c r="B290" s="781"/>
      <c r="C290" s="782"/>
      <c r="D290" s="1334"/>
      <c r="E290" s="1334"/>
      <c r="F290" s="1334"/>
      <c r="G290" s="1334"/>
      <c r="H290" s="1335"/>
      <c r="I290" s="1335"/>
      <c r="J290" s="1336"/>
      <c r="K290" s="1336"/>
      <c r="L290" s="1336"/>
      <c r="M290" s="69"/>
      <c r="N290" s="67"/>
      <c r="O290" s="67"/>
    </row>
    <row r="291" spans="1:15" ht="21.9" hidden="1" customHeight="1" x14ac:dyDescent="0.25">
      <c r="A291" s="779"/>
      <c r="B291" s="783" t="s">
        <v>721</v>
      </c>
      <c r="C291" s="784">
        <f>B2</f>
        <v>0</v>
      </c>
      <c r="D291" s="785">
        <f>C291-1</f>
        <v>-1</v>
      </c>
      <c r="E291" s="785">
        <f>D291-1</f>
        <v>-2</v>
      </c>
      <c r="F291" s="785">
        <f>E291-1</f>
        <v>-3</v>
      </c>
      <c r="G291" s="785">
        <f>F291-1</f>
        <v>-4</v>
      </c>
      <c r="H291" s="767" t="s">
        <v>856</v>
      </c>
      <c r="I291" s="779"/>
      <c r="J291" s="779"/>
      <c r="K291" s="749"/>
      <c r="L291" s="749"/>
    </row>
    <row r="292" spans="1:15" ht="21.9" hidden="1" customHeight="1" x14ac:dyDescent="0.25">
      <c r="A292" s="779"/>
      <c r="B292" s="783" t="s">
        <v>722</v>
      </c>
      <c r="C292" s="786"/>
      <c r="D292" s="787"/>
      <c r="E292" s="786"/>
      <c r="F292" s="787"/>
      <c r="G292" s="787"/>
      <c r="H292" s="788">
        <f>SUM(C292:G292)</f>
        <v>0</v>
      </c>
      <c r="I292" s="782"/>
      <c r="J292" s="779"/>
      <c r="K292" s="749"/>
      <c r="L292" s="749"/>
    </row>
    <row r="293" spans="1:15" ht="21.9" hidden="1" customHeight="1" x14ac:dyDescent="0.25">
      <c r="A293" s="779"/>
      <c r="B293" s="783" t="s">
        <v>723</v>
      </c>
      <c r="C293" s="786"/>
      <c r="D293" s="787"/>
      <c r="E293" s="786"/>
      <c r="F293" s="787"/>
      <c r="G293" s="787"/>
      <c r="H293" s="788">
        <f>SUM(C293:G293)</f>
        <v>0</v>
      </c>
      <c r="I293" s="782"/>
      <c r="J293" s="779"/>
      <c r="K293" s="749"/>
      <c r="L293" s="749"/>
    </row>
    <row r="294" spans="1:15" ht="21.9" hidden="1" customHeight="1" x14ac:dyDescent="0.25">
      <c r="A294" s="779"/>
      <c r="B294" s="789" t="s">
        <v>724</v>
      </c>
      <c r="C294" s="790" t="e">
        <f t="shared" ref="C294:H294" si="56">(C292/C293)*1000</f>
        <v>#DIV/0!</v>
      </c>
      <c r="D294" s="790" t="e">
        <f t="shared" si="56"/>
        <v>#DIV/0!</v>
      </c>
      <c r="E294" s="790" t="e">
        <f t="shared" si="56"/>
        <v>#DIV/0!</v>
      </c>
      <c r="F294" s="790" t="e">
        <f t="shared" si="56"/>
        <v>#DIV/0!</v>
      </c>
      <c r="G294" s="790" t="e">
        <f t="shared" si="56"/>
        <v>#DIV/0!</v>
      </c>
      <c r="H294" s="790" t="e">
        <f t="shared" si="56"/>
        <v>#DIV/0!</v>
      </c>
      <c r="I294" s="782"/>
      <c r="J294" s="779"/>
      <c r="K294" s="749"/>
      <c r="L294" s="749"/>
    </row>
    <row r="295" spans="1:15" s="221" customFormat="1" ht="21.9" hidden="1" customHeight="1" x14ac:dyDescent="0.25">
      <c r="A295" s="791"/>
      <c r="B295" s="792"/>
      <c r="C295" s="793"/>
      <c r="D295" s="793"/>
      <c r="E295" s="793"/>
      <c r="F295" s="793"/>
      <c r="G295" s="793"/>
      <c r="H295" s="793"/>
      <c r="I295" s="794"/>
      <c r="J295" s="791"/>
      <c r="K295" s="795"/>
      <c r="L295" s="795"/>
    </row>
    <row r="296" spans="1:15" ht="21.9" hidden="1" customHeight="1" x14ac:dyDescent="0.25">
      <c r="A296" s="766"/>
      <c r="B296" s="766"/>
      <c r="C296" s="766"/>
      <c r="D296" s="766"/>
      <c r="E296" s="766"/>
      <c r="F296" s="766"/>
      <c r="G296" s="766"/>
      <c r="H296" s="766"/>
      <c r="I296" s="766"/>
      <c r="J296" s="766"/>
      <c r="K296" s="766"/>
      <c r="L296" s="779"/>
      <c r="M296" s="67"/>
      <c r="N296" s="67"/>
    </row>
    <row r="297" spans="1:15" ht="14" hidden="1" x14ac:dyDescent="0.25">
      <c r="A297" s="766"/>
      <c r="B297" s="796" t="s">
        <v>720</v>
      </c>
      <c r="C297" s="774" t="s">
        <v>911</v>
      </c>
      <c r="D297" s="774" t="s">
        <v>912</v>
      </c>
      <c r="E297" s="774" t="s">
        <v>913</v>
      </c>
      <c r="F297" s="774" t="s">
        <v>914</v>
      </c>
      <c r="G297" s="774" t="s">
        <v>915</v>
      </c>
      <c r="H297" s="774" t="s">
        <v>916</v>
      </c>
      <c r="I297" s="774" t="s">
        <v>917</v>
      </c>
      <c r="J297" s="774" t="s">
        <v>918</v>
      </c>
      <c r="K297" s="774" t="s">
        <v>919</v>
      </c>
      <c r="L297" s="774" t="s">
        <v>920</v>
      </c>
    </row>
    <row r="298" spans="1:15" ht="14" hidden="1" x14ac:dyDescent="0.3">
      <c r="A298" s="766"/>
      <c r="B298" s="766"/>
      <c r="C298" s="797" t="e">
        <f>(C224+D228+E232+F236+G240+H244+I248+J252+K256+L260)/(L262+L258+L254+L250+L246+L242+L238+L234+L230+L226)</f>
        <v>#DIV/0!</v>
      </c>
      <c r="D298" s="797" t="e">
        <f>(D223+D224+E227+E228+F231+F232+G235+G236+H239+H240+I243+I244+J247+J248+K251+K252+L255+L256)/(L258+L254+L250+L246+L242+L238+L234+L230+L226)</f>
        <v>#DIV/0!</v>
      </c>
      <c r="E298" s="797" t="e">
        <f>(E223+E224+F227+F228+G231+G232+H235+H236+I239+I240+J243+J244+K247+K248+L251+L252)/(L254+L250+L246+L242+L238+L234+L230+L226)</f>
        <v>#DIV/0!</v>
      </c>
      <c r="F298" s="797" t="e">
        <f>(F223+F224+G227+G228+H231+H232+I235+I236+J239+J240+K243+K244+L247+L248)/(L250+L246+L242+L238+L234+L230+L226)</f>
        <v>#DIV/0!</v>
      </c>
      <c r="G298" s="797" t="e">
        <f>(G223+G224+H227+H228+I231+I232+J235+J236+K239+K240+L243+L244)/(L246+L242+L238+L234+L230+L226)</f>
        <v>#DIV/0!</v>
      </c>
      <c r="H298" s="797" t="e">
        <f>(H223+H224+I227+I228+J231+J232+K235+K236+L239+L240)/(L242+L238+L234+L230+L226)</f>
        <v>#DIV/0!</v>
      </c>
      <c r="I298" s="797" t="e">
        <f>(I223+I224+J227+J228+K231+K232+L235+L236)/(L238+L234+L230+L226)</f>
        <v>#DIV/0!</v>
      </c>
      <c r="J298" s="797" t="e">
        <f>(J223+J224+K227+K228+L231+L232)/(L234+L230+L226)</f>
        <v>#DIV/0!</v>
      </c>
      <c r="K298" s="797" t="e">
        <f>(K223+K224+L227+L228)/(L230+L226)</f>
        <v>#DIV/0!</v>
      </c>
      <c r="L298" s="797" t="e">
        <f>(L223+L224)/(L226)</f>
        <v>#DIV/0!</v>
      </c>
    </row>
    <row r="299" spans="1:15" hidden="1" x14ac:dyDescent="0.25">
      <c r="A299" s="766"/>
      <c r="B299" s="766"/>
      <c r="C299" s="798"/>
      <c r="D299" s="798"/>
      <c r="E299" s="798"/>
      <c r="F299" s="798"/>
      <c r="G299" s="798"/>
      <c r="H299" s="798"/>
      <c r="I299" s="798"/>
      <c r="J299" s="798"/>
      <c r="K299" s="798"/>
      <c r="L299" s="798"/>
    </row>
    <row r="300" spans="1:15" hidden="1" x14ac:dyDescent="0.25">
      <c r="A300" s="766"/>
      <c r="B300" s="766"/>
      <c r="C300" s="766"/>
      <c r="D300" s="766"/>
      <c r="E300" s="766"/>
      <c r="F300" s="766"/>
      <c r="G300" s="766"/>
      <c r="H300" s="766"/>
      <c r="I300" s="766"/>
      <c r="J300" s="766"/>
      <c r="K300" s="766"/>
      <c r="L300" s="766"/>
    </row>
    <row r="301" spans="1:15" hidden="1" x14ac:dyDescent="0.25">
      <c r="A301" s="766"/>
      <c r="B301" s="766"/>
      <c r="C301" s="766"/>
      <c r="D301" s="766"/>
      <c r="E301" s="766"/>
      <c r="F301" s="766"/>
      <c r="G301" s="766"/>
      <c r="H301" s="766"/>
      <c r="I301" s="766"/>
      <c r="J301" s="766"/>
      <c r="K301" s="766"/>
      <c r="L301" s="766"/>
    </row>
    <row r="302" spans="1:15" hidden="1" x14ac:dyDescent="0.25">
      <c r="A302" s="766"/>
      <c r="B302" s="766"/>
      <c r="C302" s="766"/>
      <c r="D302" s="766"/>
      <c r="E302" s="766"/>
      <c r="F302" s="766"/>
      <c r="G302" s="766"/>
      <c r="H302" s="766"/>
      <c r="I302" s="766"/>
      <c r="J302" s="766"/>
      <c r="K302" s="766"/>
      <c r="L302" s="766"/>
    </row>
    <row r="303" spans="1:15" hidden="1" x14ac:dyDescent="0.25">
      <c r="A303" s="766"/>
      <c r="B303" s="766"/>
      <c r="C303" s="766"/>
      <c r="D303" s="766"/>
      <c r="E303" s="766"/>
      <c r="F303" s="766"/>
      <c r="G303" s="766"/>
      <c r="H303" s="766"/>
      <c r="I303" s="766"/>
      <c r="J303" s="766"/>
      <c r="K303" s="766"/>
      <c r="L303" s="766"/>
    </row>
    <row r="304" spans="1:15" hidden="1" x14ac:dyDescent="0.25">
      <c r="A304" s="1342" t="s">
        <v>330</v>
      </c>
      <c r="B304" s="1342"/>
      <c r="C304" s="1342"/>
      <c r="D304" s="1342"/>
      <c r="E304" s="1342"/>
      <c r="F304" s="1342"/>
      <c r="G304" s="1342"/>
      <c r="H304" s="1342"/>
      <c r="I304" s="1342"/>
      <c r="J304" s="1342"/>
      <c r="K304" s="1342"/>
      <c r="L304" s="766"/>
    </row>
    <row r="305" spans="1:12" hidden="1" x14ac:dyDescent="0.25">
      <c r="A305" s="749"/>
      <c r="B305" s="749"/>
      <c r="C305" s="749"/>
      <c r="D305" s="749"/>
      <c r="E305" s="749"/>
      <c r="F305" s="749"/>
      <c r="G305" s="749"/>
      <c r="H305" s="749" t="s">
        <v>213</v>
      </c>
      <c r="I305" s="749"/>
      <c r="J305" s="749"/>
      <c r="K305" s="749"/>
      <c r="L305" s="766"/>
    </row>
    <row r="306" spans="1:12" ht="73.5" hidden="1" customHeight="1" x14ac:dyDescent="0.25">
      <c r="A306" s="767" t="s">
        <v>9</v>
      </c>
      <c r="B306" s="1349" t="s">
        <v>316</v>
      </c>
      <c r="C306" s="1341"/>
      <c r="D306" s="1341" t="s">
        <v>921</v>
      </c>
      <c r="E306" s="1341"/>
      <c r="F306" s="1341" t="s">
        <v>287</v>
      </c>
      <c r="G306" s="1341"/>
      <c r="H306" s="1341" t="s">
        <v>286</v>
      </c>
      <c r="I306" s="1341"/>
      <c r="J306" s="1341" t="s">
        <v>328</v>
      </c>
      <c r="K306" s="1341"/>
      <c r="L306" s="766"/>
    </row>
    <row r="307" spans="1:12" ht="21.9" hidden="1" customHeight="1" x14ac:dyDescent="0.25">
      <c r="A307" s="769">
        <f>B2</f>
        <v>0</v>
      </c>
      <c r="B307" s="1343"/>
      <c r="C307" s="1344"/>
      <c r="D307" s="1345" t="e">
        <f>IF(((M170+M171)/(M170+M171+M167))&gt;0.3,M51*I328-M167,B307)</f>
        <v>#DIV/0!</v>
      </c>
      <c r="E307" s="1346"/>
      <c r="F307" s="1347"/>
      <c r="G307" s="1348"/>
      <c r="H307" s="1345" t="e">
        <f>(MAX(D318-B318,0))*MAX(D307-B307,0)/(MAX(D307-B307,0)+MAX(D308-B308,0)+MAX(D309-B309,0)+MAX(D310-B310,0)+MAX(D311-B311,0)+MAX(D312-B312,0)+MAX(D313-B313,0)+MAX(D314-B314,0)+MAX(D315-B315,0)+MAX(D316-B316,0))</f>
        <v>#DIV/0!</v>
      </c>
      <c r="I307" s="1346"/>
      <c r="J307" s="1324"/>
      <c r="K307" s="1325"/>
      <c r="L307" s="766"/>
    </row>
    <row r="308" spans="1:12" ht="21.9" hidden="1" customHeight="1" x14ac:dyDescent="0.25">
      <c r="A308" s="769">
        <f>A307-1</f>
        <v>-1</v>
      </c>
      <c r="B308" s="1328"/>
      <c r="C308" s="1329"/>
      <c r="D308" s="1330" t="e">
        <f>IF(((L170+L171)/(L170+L171+L167))&gt;0.3,L51*I328-L167,B308)</f>
        <v>#DIV/0!</v>
      </c>
      <c r="E308" s="1331"/>
      <c r="F308" s="1339"/>
      <c r="G308" s="1340"/>
      <c r="H308" s="1330" t="e">
        <f>(MAX(D318-B318,0))*MAX(D308-B308,0)/(MAX(D307-B307,0)+MAX(D308-B308,0)+MAX(D309-B309,0)+MAX(D310-B310,0)+MAX(D311-B311,0)+MAX(D312-B312,0)+MAX(D313-B313,0)+MAX(D314-B314,0)+MAX(D315-B315,0)+MAX(D316-B316,0))</f>
        <v>#DIV/0!</v>
      </c>
      <c r="I308" s="1331"/>
      <c r="J308" s="1320"/>
      <c r="K308" s="1321"/>
      <c r="L308" s="766"/>
    </row>
    <row r="309" spans="1:12" ht="21.9" hidden="1" customHeight="1" x14ac:dyDescent="0.25">
      <c r="A309" s="769">
        <f t="shared" ref="A309:A316" si="57">A308-1</f>
        <v>-2</v>
      </c>
      <c r="B309" s="1328"/>
      <c r="C309" s="1329"/>
      <c r="D309" s="1330" t="e">
        <f>IF(((K170+K171)/(K170+K171+K167))&gt;0.3,K51*I328-K167,B309)</f>
        <v>#DIV/0!</v>
      </c>
      <c r="E309" s="1331"/>
      <c r="F309" s="1339"/>
      <c r="G309" s="1340"/>
      <c r="H309" s="1330" t="e">
        <f>(MAX(D318-B318,0))*MAX(D309-B309,0)/(MAX(D307-B307,0)+MAX(D308-B308,0)+MAX(D309-B309,0)+MAX(D310-B310,0)+MAX(D311-B311,0)+MAX(D312-B312,0)+MAX(D313-B313,0)+MAX(D314-B314,0)+MAX(D315-B315,0)+MAX(D316-B316,0))</f>
        <v>#DIV/0!</v>
      </c>
      <c r="I309" s="1331"/>
      <c r="J309" s="1320"/>
      <c r="K309" s="1321"/>
      <c r="L309" s="766"/>
    </row>
    <row r="310" spans="1:12" ht="21.9" hidden="1" customHeight="1" x14ac:dyDescent="0.25">
      <c r="A310" s="769">
        <f t="shared" si="57"/>
        <v>-3</v>
      </c>
      <c r="B310" s="1328"/>
      <c r="C310" s="1329"/>
      <c r="D310" s="1330" t="e">
        <f>IF(((J170+J171)/(J170+J171+J167))&gt;0.3,J51*I328-J167,B310)</f>
        <v>#DIV/0!</v>
      </c>
      <c r="E310" s="1331"/>
      <c r="F310" s="1339"/>
      <c r="G310" s="1340"/>
      <c r="H310" s="1330" t="e">
        <f>(MAX(D318-B318,0))*MAX(D310-B310,0)/(MAX(D307-B307,0)+MAX(D308-B308,0)+MAX(D309-B309,0)+MAX(D310-B310,0)+MAX(D311-B311,0)+MAX(D312-B312,0)+MAX(D313-B313,0)+MAX(D314-B314,0)+MAX(D315-B315,0)+MAX(D316-B316,0))</f>
        <v>#DIV/0!</v>
      </c>
      <c r="I310" s="1331"/>
      <c r="J310" s="1320"/>
      <c r="K310" s="1321"/>
      <c r="L310" s="766"/>
    </row>
    <row r="311" spans="1:12" ht="21.9" hidden="1" customHeight="1" x14ac:dyDescent="0.25">
      <c r="A311" s="769">
        <f t="shared" si="57"/>
        <v>-4</v>
      </c>
      <c r="B311" s="1328"/>
      <c r="C311" s="1329"/>
      <c r="D311" s="1330" t="e">
        <f>IF(((I170+I171)/(I170+I171+I167))&gt;0.3,I51*I328-I167,B311)</f>
        <v>#DIV/0!</v>
      </c>
      <c r="E311" s="1331"/>
      <c r="F311" s="1339"/>
      <c r="G311" s="1340"/>
      <c r="H311" s="1330" t="e">
        <f>(MAX(D318-B318,0))*MAX(D311-B311,0)/(MAX(D307-B307,0)+MAX(D308-B308,0)+MAX(D309-B309,0)+MAX(D310-B310,0)+MAX(D311-B311,0)+MAX(D312-B312,0)+MAX(D313-B313,0)+MAX(D314-B314,0)+MAX(D315-B315,0)+MAX(D316-B316,0))</f>
        <v>#DIV/0!</v>
      </c>
      <c r="I311" s="1331"/>
      <c r="J311" s="1320"/>
      <c r="K311" s="1321"/>
      <c r="L311" s="766"/>
    </row>
    <row r="312" spans="1:12" ht="21.9" hidden="1" customHeight="1" x14ac:dyDescent="0.25">
      <c r="A312" s="769">
        <f t="shared" si="57"/>
        <v>-5</v>
      </c>
      <c r="B312" s="1328"/>
      <c r="C312" s="1329"/>
      <c r="D312" s="1330" t="e">
        <f>IF(((H170+H171)/(H170+H171+H167))&gt;0.3,H51*I328-H167,B312)</f>
        <v>#DIV/0!</v>
      </c>
      <c r="E312" s="1331"/>
      <c r="F312" s="1339"/>
      <c r="G312" s="1340"/>
      <c r="H312" s="1330" t="e">
        <f>(MAX(D318-B318,0))*MAX(D312-B312,0)/(MAX(D307-B307,0)+MAX(D308-B308,0)+MAX(D309-B309,0)+MAX(D310-B310,0)+MAX(D311-B311,0)+MAX(D312-B312,0)+MAX(D313-B313,0)+MAX(D314-B314,0)+MAX(D315-B315,0)+MAX(D316-B316,0))</f>
        <v>#DIV/0!</v>
      </c>
      <c r="I312" s="1331"/>
      <c r="J312" s="1320"/>
      <c r="K312" s="1321"/>
      <c r="L312" s="766"/>
    </row>
    <row r="313" spans="1:12" ht="21.9" hidden="1" customHeight="1" x14ac:dyDescent="0.25">
      <c r="A313" s="769">
        <f t="shared" si="57"/>
        <v>-6</v>
      </c>
      <c r="B313" s="1328"/>
      <c r="C313" s="1329"/>
      <c r="D313" s="1330" t="e">
        <f>IF(((G170+G171)/(G170+G171+G167))&gt;0.3,G51*I328-G167,B313)</f>
        <v>#DIV/0!</v>
      </c>
      <c r="E313" s="1331"/>
      <c r="F313" s="1339"/>
      <c r="G313" s="1340"/>
      <c r="H313" s="1330" t="e">
        <f>(MAX(D318-B318,0))*MAX(D313-B313,0)/(MAX(D307-B307,0)+MAX(D308-B308,0)+MAX(D309-B309,0)+MAX(D310-B310,0)+MAX(D311-B311,0)+MAX(D312-B312,0)+MAX(D313-B313,0)+MAX(D314-B314,0)+MAX(D315-B315,0)+MAX(D316-B316,0))</f>
        <v>#DIV/0!</v>
      </c>
      <c r="I313" s="1331"/>
      <c r="J313" s="1320"/>
      <c r="K313" s="1321"/>
      <c r="L313" s="766"/>
    </row>
    <row r="314" spans="1:12" ht="21.9" hidden="1" customHeight="1" x14ac:dyDescent="0.25">
      <c r="A314" s="769">
        <f t="shared" si="57"/>
        <v>-7</v>
      </c>
      <c r="B314" s="1328"/>
      <c r="C314" s="1329"/>
      <c r="D314" s="1330" t="e">
        <f>IF(((F170+F171)/(F170+F171+F167))&gt;0.3,F51*I328-F167,B314)</f>
        <v>#DIV/0!</v>
      </c>
      <c r="E314" s="1331"/>
      <c r="F314" s="1339"/>
      <c r="G314" s="1340"/>
      <c r="H314" s="1330" t="e">
        <f>(MAX(D318-B318,0))*MAX(D314-B314,0)/(MAX(D307-B307,0)+MAX(D308-B308,0)+MAX(D309-B309,0)+MAX(D310-B310,0)+MAX(D311-B311,0)+MAX(D312-B312,0)+MAX(D313-B313,0)+MAX(D314-B314,0)+MAX(D315-B315,0)+MAX(D316-B316,0))</f>
        <v>#DIV/0!</v>
      </c>
      <c r="I314" s="1331"/>
      <c r="J314" s="1320"/>
      <c r="K314" s="1321"/>
      <c r="L314" s="766"/>
    </row>
    <row r="315" spans="1:12" ht="21.9" hidden="1" customHeight="1" x14ac:dyDescent="0.25">
      <c r="A315" s="769">
        <f t="shared" si="57"/>
        <v>-8</v>
      </c>
      <c r="B315" s="1328"/>
      <c r="C315" s="1329"/>
      <c r="D315" s="1330" t="e">
        <f>IF(((E170+E171)/(E170+E171+E167))&gt;0.3,E51*I328-E167,B315)</f>
        <v>#DIV/0!</v>
      </c>
      <c r="E315" s="1331"/>
      <c r="F315" s="1339"/>
      <c r="G315" s="1340"/>
      <c r="H315" s="1330" t="e">
        <f>(MAX(D318-B318,0))*MAX(D315-B315,0)/(MAX(D307-B307,0)+MAX(D308-B308,0)+MAX(D309-B309,0)+MAX(D310-B310,0)+MAX(D311-B311,0)+MAX(D312-B312,0)+MAX(D313-B313,0)+MAX(D314-B314,0)+MAX(D315-B315,0)+MAX(D316-B316,0))</f>
        <v>#DIV/0!</v>
      </c>
      <c r="I315" s="1331"/>
      <c r="J315" s="1320"/>
      <c r="K315" s="1321"/>
      <c r="L315" s="766"/>
    </row>
    <row r="316" spans="1:12" ht="21.9" hidden="1" customHeight="1" x14ac:dyDescent="0.25">
      <c r="A316" s="769">
        <f t="shared" si="57"/>
        <v>-9</v>
      </c>
      <c r="B316" s="1328"/>
      <c r="C316" s="1329"/>
      <c r="D316" s="1330" t="e">
        <f>IF(((D170+D171)/(D170+D171+D167))&gt;0.3,D51*I328-D167,B316)</f>
        <v>#DIV/0!</v>
      </c>
      <c r="E316" s="1331"/>
      <c r="F316" s="1339"/>
      <c r="G316" s="1340"/>
      <c r="H316" s="1330" t="e">
        <f>(MAX(D318-B318,0))*MAX(D316-B316,0)/(MAX(D307-B307,0)+MAX(D308-B308,0)+MAX(D309-B309,0)+MAX(D310-B310,0)+MAX(D311-B311,0)+MAX(D312-B312,0)+MAX(D313-B313,0)+MAX(D314-B314,0)+MAX(D315-B315,0)+MAX(D316-B316,0))</f>
        <v>#DIV/0!</v>
      </c>
      <c r="I316" s="1331"/>
      <c r="J316" s="1320"/>
      <c r="K316" s="1321"/>
      <c r="L316" s="766"/>
    </row>
    <row r="317" spans="1:12" ht="21.9" hidden="1" customHeight="1" x14ac:dyDescent="0.25">
      <c r="A317" s="772" t="s">
        <v>188</v>
      </c>
      <c r="B317" s="1328"/>
      <c r="C317" s="1329"/>
      <c r="D317" s="1330">
        <f>B317</f>
        <v>0</v>
      </c>
      <c r="E317" s="1331"/>
      <c r="F317" s="1337"/>
      <c r="G317" s="1338"/>
      <c r="H317" s="1330"/>
      <c r="I317" s="1331"/>
      <c r="J317" s="1320"/>
      <c r="K317" s="1321"/>
      <c r="L317" s="766"/>
    </row>
    <row r="318" spans="1:12" ht="21.9" hidden="1" customHeight="1" x14ac:dyDescent="0.25">
      <c r="A318" s="774" t="s">
        <v>407</v>
      </c>
      <c r="B318" s="1327">
        <f>SUM(B307:C317)</f>
        <v>0</v>
      </c>
      <c r="C318" s="1323"/>
      <c r="D318" s="1327" t="e">
        <f>SUM(D307:E317)</f>
        <v>#DIV/0!</v>
      </c>
      <c r="E318" s="1323"/>
      <c r="F318" s="1327" t="e">
        <f>MAX(B318,D318)</f>
        <v>#DIV/0!</v>
      </c>
      <c r="G318" s="1323"/>
      <c r="H318" s="1322" t="e">
        <f>SUM(H307:I317)</f>
        <v>#DIV/0!</v>
      </c>
      <c r="I318" s="1323"/>
      <c r="J318" s="1322">
        <f>SUM(J307:K317)</f>
        <v>0</v>
      </c>
      <c r="K318" s="1323"/>
      <c r="L318" s="766"/>
    </row>
    <row r="319" spans="1:12" ht="21.9" hidden="1" customHeight="1" x14ac:dyDescent="0.25">
      <c r="A319" s="776"/>
      <c r="B319" s="777"/>
      <c r="C319" s="777"/>
      <c r="D319" s="777"/>
      <c r="E319" s="777"/>
      <c r="F319" s="777"/>
      <c r="G319" s="777"/>
      <c r="H319" s="777"/>
      <c r="I319" s="777"/>
      <c r="J319" s="777"/>
      <c r="K319" s="777"/>
      <c r="L319" s="766"/>
    </row>
    <row r="320" spans="1:12" ht="21.9" hidden="1" customHeight="1" x14ac:dyDescent="0.25">
      <c r="A320" s="1333" t="s">
        <v>4</v>
      </c>
      <c r="B320" s="1333"/>
      <c r="C320" s="1333"/>
      <c r="D320" s="1333"/>
      <c r="E320" s="1333"/>
      <c r="F320" s="1333"/>
      <c r="G320" s="1333"/>
      <c r="H320" s="1333"/>
      <c r="I320" s="1333"/>
      <c r="J320" s="1333"/>
      <c r="K320" s="1333"/>
      <c r="L320" s="766"/>
    </row>
    <row r="321" spans="1:12" ht="21.9" hidden="1" customHeight="1" x14ac:dyDescent="0.25">
      <c r="A321" s="1333" t="s">
        <v>10</v>
      </c>
      <c r="B321" s="1333"/>
      <c r="C321" s="1333"/>
      <c r="D321" s="1333"/>
      <c r="E321" s="1333"/>
      <c r="F321" s="1333"/>
      <c r="G321" s="1333"/>
      <c r="H321" s="1333"/>
      <c r="I321" s="1333"/>
      <c r="J321" s="1333"/>
      <c r="K321" s="1333"/>
      <c r="L321" s="766"/>
    </row>
    <row r="322" spans="1:12" ht="21.9" hidden="1" customHeight="1" x14ac:dyDescent="0.25">
      <c r="A322" s="1333" t="s">
        <v>11</v>
      </c>
      <c r="B322" s="1333"/>
      <c r="C322" s="1333"/>
      <c r="D322" s="1333"/>
      <c r="E322" s="1333"/>
      <c r="F322" s="1333"/>
      <c r="G322" s="1333"/>
      <c r="H322" s="1333"/>
      <c r="I322" s="1333"/>
      <c r="J322" s="1333"/>
      <c r="K322" s="1333"/>
      <c r="L322" s="766"/>
    </row>
    <row r="323" spans="1:12" ht="21.9" hidden="1" customHeight="1" x14ac:dyDescent="0.25">
      <c r="A323" s="779"/>
      <c r="B323" s="779"/>
      <c r="C323" s="779"/>
      <c r="D323" s="779"/>
      <c r="E323" s="779"/>
      <c r="F323" s="779"/>
      <c r="G323" s="779"/>
      <c r="H323" s="779"/>
      <c r="I323" s="779"/>
      <c r="J323" s="779"/>
      <c r="K323" s="779"/>
      <c r="L323" s="766"/>
    </row>
    <row r="324" spans="1:12" ht="21.9" hidden="1" customHeight="1" x14ac:dyDescent="0.25">
      <c r="A324" s="782"/>
      <c r="B324" s="1334"/>
      <c r="C324" s="1334"/>
      <c r="D324" s="1334"/>
      <c r="E324" s="1334"/>
      <c r="F324" s="1335"/>
      <c r="G324" s="1335"/>
      <c r="H324" s="1336"/>
      <c r="I324" s="1336"/>
      <c r="J324" s="1336"/>
      <c r="K324" s="749"/>
      <c r="L324" s="766"/>
    </row>
    <row r="325" spans="1:12" ht="21.9" hidden="1" customHeight="1" x14ac:dyDescent="0.25">
      <c r="A325" s="1326" t="s">
        <v>721</v>
      </c>
      <c r="B325" s="1326"/>
      <c r="C325" s="1326"/>
      <c r="D325" s="784">
        <f>B2</f>
        <v>0</v>
      </c>
      <c r="E325" s="785">
        <f>D325-1</f>
        <v>-1</v>
      </c>
      <c r="F325" s="785">
        <f>E325-1</f>
        <v>-2</v>
      </c>
      <c r="G325" s="785">
        <f>F325-1</f>
        <v>-3</v>
      </c>
      <c r="H325" s="785">
        <f>G325-1</f>
        <v>-4</v>
      </c>
      <c r="I325" s="767" t="s">
        <v>856</v>
      </c>
      <c r="J325" s="779"/>
      <c r="K325" s="749"/>
      <c r="L325" s="766"/>
    </row>
    <row r="326" spans="1:12" ht="21.9" hidden="1" customHeight="1" x14ac:dyDescent="0.25">
      <c r="A326" s="1326" t="s">
        <v>722</v>
      </c>
      <c r="B326" s="1326"/>
      <c r="C326" s="1326"/>
      <c r="D326" s="786"/>
      <c r="E326" s="787"/>
      <c r="F326" s="786"/>
      <c r="G326" s="787"/>
      <c r="H326" s="787"/>
      <c r="I326" s="788">
        <f>SUM(D326:H326)</f>
        <v>0</v>
      </c>
      <c r="J326" s="782"/>
      <c r="K326" s="749"/>
      <c r="L326" s="766"/>
    </row>
    <row r="327" spans="1:12" ht="21.9" hidden="1" customHeight="1" x14ac:dyDescent="0.25">
      <c r="A327" s="1326" t="s">
        <v>723</v>
      </c>
      <c r="B327" s="1326"/>
      <c r="C327" s="1326"/>
      <c r="D327" s="786"/>
      <c r="E327" s="787"/>
      <c r="F327" s="786"/>
      <c r="G327" s="787"/>
      <c r="H327" s="787"/>
      <c r="I327" s="788">
        <f>SUM(D327:H327)</f>
        <v>0</v>
      </c>
      <c r="J327" s="782"/>
      <c r="K327" s="749"/>
      <c r="L327" s="766"/>
    </row>
    <row r="328" spans="1:12" ht="21.9" hidden="1" customHeight="1" x14ac:dyDescent="0.25">
      <c r="A328" s="1332" t="s">
        <v>724</v>
      </c>
      <c r="B328" s="1332"/>
      <c r="C328" s="1332"/>
      <c r="D328" s="790" t="e">
        <f t="shared" ref="D328:I328" si="58">(D326/D327)*1000</f>
        <v>#DIV/0!</v>
      </c>
      <c r="E328" s="790" t="e">
        <f t="shared" si="58"/>
        <v>#DIV/0!</v>
      </c>
      <c r="F328" s="790" t="e">
        <f t="shared" si="58"/>
        <v>#DIV/0!</v>
      </c>
      <c r="G328" s="790" t="e">
        <f t="shared" si="58"/>
        <v>#DIV/0!</v>
      </c>
      <c r="H328" s="790" t="e">
        <f t="shared" si="58"/>
        <v>#DIV/0!</v>
      </c>
      <c r="I328" s="790" t="e">
        <f t="shared" si="58"/>
        <v>#DIV/0!</v>
      </c>
      <c r="J328" s="782"/>
      <c r="K328" s="749"/>
      <c r="L328" s="766"/>
    </row>
  </sheetData>
  <mergeCells count="343">
    <mergeCell ref="A4:I4"/>
    <mergeCell ref="A6:I6"/>
    <mergeCell ref="A8:B8"/>
    <mergeCell ref="A9:B9"/>
    <mergeCell ref="A10:B10"/>
    <mergeCell ref="A11:B11"/>
    <mergeCell ref="A14:B14"/>
    <mergeCell ref="A15:B15"/>
    <mergeCell ref="A22:B22"/>
    <mergeCell ref="A23:B23"/>
    <mergeCell ref="A26:B26"/>
    <mergeCell ref="A27:B27"/>
    <mergeCell ref="A30:B30"/>
    <mergeCell ref="A31:B31"/>
    <mergeCell ref="A12:B12"/>
    <mergeCell ref="A13:B13"/>
    <mergeCell ref="A28:B28"/>
    <mergeCell ref="A29:B29"/>
    <mergeCell ref="A19:N19"/>
    <mergeCell ref="A21:N21"/>
    <mergeCell ref="A24:B24"/>
    <mergeCell ref="A25:B25"/>
    <mergeCell ref="A32:B32"/>
    <mergeCell ref="A33:B33"/>
    <mergeCell ref="A34:B34"/>
    <mergeCell ref="A35:B35"/>
    <mergeCell ref="A36:B36"/>
    <mergeCell ref="A40:I40"/>
    <mergeCell ref="A37:B37"/>
    <mergeCell ref="A38:B38"/>
    <mergeCell ref="A47:B47"/>
    <mergeCell ref="A51:B51"/>
    <mergeCell ref="A52:B52"/>
    <mergeCell ref="A49:B49"/>
    <mergeCell ref="A50:B50"/>
    <mergeCell ref="A56:B56"/>
    <mergeCell ref="A45:N45"/>
    <mergeCell ref="A41:I41"/>
    <mergeCell ref="A42:I42"/>
    <mergeCell ref="A46:B46"/>
    <mergeCell ref="A55:B55"/>
    <mergeCell ref="A48:B48"/>
    <mergeCell ref="A53:B53"/>
    <mergeCell ref="A54:B54"/>
    <mergeCell ref="A65:N65"/>
    <mergeCell ref="A66:B66"/>
    <mergeCell ref="A61:B61"/>
    <mergeCell ref="A62:B62"/>
    <mergeCell ref="A57:B57"/>
    <mergeCell ref="A58:B58"/>
    <mergeCell ref="A59:B59"/>
    <mergeCell ref="A60:B60"/>
    <mergeCell ref="A92:B92"/>
    <mergeCell ref="C95:D95"/>
    <mergeCell ref="A67:B67"/>
    <mergeCell ref="A68:B68"/>
    <mergeCell ref="A69:B69"/>
    <mergeCell ref="A70:B70"/>
    <mergeCell ref="A79:B79"/>
    <mergeCell ref="A80:B80"/>
    <mergeCell ref="A77:B77"/>
    <mergeCell ref="A78:B78"/>
    <mergeCell ref="A72:B72"/>
    <mergeCell ref="A73:B73"/>
    <mergeCell ref="A71:B71"/>
    <mergeCell ref="A89:B89"/>
    <mergeCell ref="A90:B90"/>
    <mergeCell ref="A83:H83"/>
    <mergeCell ref="A74:B74"/>
    <mergeCell ref="A75:B75"/>
    <mergeCell ref="A76:B76"/>
    <mergeCell ref="G85:G86"/>
    <mergeCell ref="H85:H86"/>
    <mergeCell ref="A86:B86"/>
    <mergeCell ref="A84:I84"/>
    <mergeCell ref="D85:D86"/>
    <mergeCell ref="E85:E86"/>
    <mergeCell ref="A87:B87"/>
    <mergeCell ref="A113:I113"/>
    <mergeCell ref="C125:D125"/>
    <mergeCell ref="C85:C86"/>
    <mergeCell ref="A143:B143"/>
    <mergeCell ref="E99:F99"/>
    <mergeCell ref="E100:F100"/>
    <mergeCell ref="C114:C115"/>
    <mergeCell ref="D114:D115"/>
    <mergeCell ref="C99:D99"/>
    <mergeCell ref="C100:D100"/>
    <mergeCell ref="A85:B85"/>
    <mergeCell ref="A115:B115"/>
    <mergeCell ref="F85:F86"/>
    <mergeCell ref="E96:F96"/>
    <mergeCell ref="E97:F97"/>
    <mergeCell ref="E98:F98"/>
    <mergeCell ref="A88:B88"/>
    <mergeCell ref="C96:D96"/>
    <mergeCell ref="C97:D97"/>
    <mergeCell ref="C98:D98"/>
    <mergeCell ref="A112:H112"/>
    <mergeCell ref="E95:F95"/>
    <mergeCell ref="A94:F94"/>
    <mergeCell ref="A91:B91"/>
    <mergeCell ref="A123:F123"/>
    <mergeCell ref="E114:E115"/>
    <mergeCell ref="F114:F115"/>
    <mergeCell ref="C127:D127"/>
    <mergeCell ref="C124:D124"/>
    <mergeCell ref="A227:A230"/>
    <mergeCell ref="A116:B116"/>
    <mergeCell ref="A117:B117"/>
    <mergeCell ref="A118:B118"/>
    <mergeCell ref="A119:B119"/>
    <mergeCell ref="A147:B147"/>
    <mergeCell ref="A141:N141"/>
    <mergeCell ref="A144:B144"/>
    <mergeCell ref="A145:B145"/>
    <mergeCell ref="A146:B146"/>
    <mergeCell ref="A148:B148"/>
    <mergeCell ref="A149:B149"/>
    <mergeCell ref="A161:N161"/>
    <mergeCell ref="A154:B154"/>
    <mergeCell ref="E127:F127"/>
    <mergeCell ref="C128:D128"/>
    <mergeCell ref="G114:G115"/>
    <mergeCell ref="E128:F128"/>
    <mergeCell ref="A120:B120"/>
    <mergeCell ref="A121:B121"/>
    <mergeCell ref="A150:B150"/>
    <mergeCell ref="A151:B151"/>
    <mergeCell ref="A152:B152"/>
    <mergeCell ref="H114:H115"/>
    <mergeCell ref="E125:F125"/>
    <mergeCell ref="C126:D126"/>
    <mergeCell ref="E126:F126"/>
    <mergeCell ref="E124:F124"/>
    <mergeCell ref="A142:N142"/>
    <mergeCell ref="A114:B114"/>
    <mergeCell ref="C129:D129"/>
    <mergeCell ref="E129:F129"/>
    <mergeCell ref="A163:B163"/>
    <mergeCell ref="A164:B164"/>
    <mergeCell ref="A153:B153"/>
    <mergeCell ref="A169:B169"/>
    <mergeCell ref="A192:B192"/>
    <mergeCell ref="A165:B165"/>
    <mergeCell ref="A166:B166"/>
    <mergeCell ref="A173:B173"/>
    <mergeCell ref="A174:B174"/>
    <mergeCell ref="A155:B155"/>
    <mergeCell ref="A156:B156"/>
    <mergeCell ref="A162:B162"/>
    <mergeCell ref="A157:B157"/>
    <mergeCell ref="A158:B158"/>
    <mergeCell ref="A175:B175"/>
    <mergeCell ref="A167:B167"/>
    <mergeCell ref="A168:B168"/>
    <mergeCell ref="A182:B182"/>
    <mergeCell ref="A183:B183"/>
    <mergeCell ref="A180:N180"/>
    <mergeCell ref="A181:N181"/>
    <mergeCell ref="A170:B170"/>
    <mergeCell ref="A171:B171"/>
    <mergeCell ref="A172:B172"/>
    <mergeCell ref="A177:B177"/>
    <mergeCell ref="A176:B176"/>
    <mergeCell ref="A186:B186"/>
    <mergeCell ref="B267:I267"/>
    <mergeCell ref="B266:L266"/>
    <mergeCell ref="A188:B188"/>
    <mergeCell ref="B265:I265"/>
    <mergeCell ref="A196:B196"/>
    <mergeCell ref="A220:L220"/>
    <mergeCell ref="A193:B193"/>
    <mergeCell ref="A231:A234"/>
    <mergeCell ref="A184:B184"/>
    <mergeCell ref="A185:B185"/>
    <mergeCell ref="A223:A226"/>
    <mergeCell ref="A198:B198"/>
    <mergeCell ref="A197:B197"/>
    <mergeCell ref="A187:B187"/>
    <mergeCell ref="A189:B189"/>
    <mergeCell ref="A194:B194"/>
    <mergeCell ref="A195:B195"/>
    <mergeCell ref="A190:B190"/>
    <mergeCell ref="C274:D274"/>
    <mergeCell ref="A270:K270"/>
    <mergeCell ref="A235:A238"/>
    <mergeCell ref="A239:A242"/>
    <mergeCell ref="A243:A246"/>
    <mergeCell ref="A247:A250"/>
    <mergeCell ref="A251:A254"/>
    <mergeCell ref="A255:A258"/>
    <mergeCell ref="A259:A262"/>
    <mergeCell ref="A191:B191"/>
    <mergeCell ref="K276:L276"/>
    <mergeCell ref="I276:J276"/>
    <mergeCell ref="K274:L274"/>
    <mergeCell ref="I275:J275"/>
    <mergeCell ref="K275:L275"/>
    <mergeCell ref="B264:I264"/>
    <mergeCell ref="A271:K271"/>
    <mergeCell ref="C273:D273"/>
    <mergeCell ref="E273:F273"/>
    <mergeCell ref="G273:H273"/>
    <mergeCell ref="I273:J273"/>
    <mergeCell ref="K273:L273"/>
    <mergeCell ref="C275:D275"/>
    <mergeCell ref="E275:F275"/>
    <mergeCell ref="G275:H275"/>
    <mergeCell ref="C276:D276"/>
    <mergeCell ref="E276:F276"/>
    <mergeCell ref="G276:H276"/>
    <mergeCell ref="E274:F274"/>
    <mergeCell ref="G274:H274"/>
    <mergeCell ref="I274:J274"/>
    <mergeCell ref="I277:J277"/>
    <mergeCell ref="K277:L277"/>
    <mergeCell ref="C278:D278"/>
    <mergeCell ref="E278:F278"/>
    <mergeCell ref="G278:H278"/>
    <mergeCell ref="I278:J278"/>
    <mergeCell ref="K278:L278"/>
    <mergeCell ref="C277:D277"/>
    <mergeCell ref="E277:F277"/>
    <mergeCell ref="G277:H277"/>
    <mergeCell ref="I279:J279"/>
    <mergeCell ref="K279:L279"/>
    <mergeCell ref="C280:D280"/>
    <mergeCell ref="E280:F280"/>
    <mergeCell ref="G280:H280"/>
    <mergeCell ref="I280:J280"/>
    <mergeCell ref="K280:L280"/>
    <mergeCell ref="C279:D279"/>
    <mergeCell ref="E279:F279"/>
    <mergeCell ref="G279:H279"/>
    <mergeCell ref="I281:J281"/>
    <mergeCell ref="K281:L281"/>
    <mergeCell ref="C282:D282"/>
    <mergeCell ref="E282:F282"/>
    <mergeCell ref="G282:H282"/>
    <mergeCell ref="I282:J282"/>
    <mergeCell ref="K282:L282"/>
    <mergeCell ref="C281:D281"/>
    <mergeCell ref="E281:F281"/>
    <mergeCell ref="G281:H281"/>
    <mergeCell ref="I283:J283"/>
    <mergeCell ref="K283:L283"/>
    <mergeCell ref="C284:D284"/>
    <mergeCell ref="E284:F284"/>
    <mergeCell ref="G284:H284"/>
    <mergeCell ref="I284:J284"/>
    <mergeCell ref="K284:L284"/>
    <mergeCell ref="C283:D283"/>
    <mergeCell ref="E283:F283"/>
    <mergeCell ref="G283:H283"/>
    <mergeCell ref="I285:J285"/>
    <mergeCell ref="K285:L285"/>
    <mergeCell ref="A287:K287"/>
    <mergeCell ref="M287:M289"/>
    <mergeCell ref="A288:K288"/>
    <mergeCell ref="A289:K289"/>
    <mergeCell ref="C285:D285"/>
    <mergeCell ref="E285:F285"/>
    <mergeCell ref="G285:H285"/>
    <mergeCell ref="J290:L290"/>
    <mergeCell ref="A304:K304"/>
    <mergeCell ref="J306:K306"/>
    <mergeCell ref="B307:C307"/>
    <mergeCell ref="D307:E307"/>
    <mergeCell ref="F307:G307"/>
    <mergeCell ref="H307:I307"/>
    <mergeCell ref="B306:C306"/>
    <mergeCell ref="D306:E306"/>
    <mergeCell ref="F306:G306"/>
    <mergeCell ref="B310:C310"/>
    <mergeCell ref="D310:E310"/>
    <mergeCell ref="F310:G310"/>
    <mergeCell ref="H310:I310"/>
    <mergeCell ref="D290:G290"/>
    <mergeCell ref="H290:I290"/>
    <mergeCell ref="H306:I306"/>
    <mergeCell ref="B309:C309"/>
    <mergeCell ref="D309:E309"/>
    <mergeCell ref="F309:G309"/>
    <mergeCell ref="H309:I309"/>
    <mergeCell ref="B308:C308"/>
    <mergeCell ref="D308:E308"/>
    <mergeCell ref="F308:G308"/>
    <mergeCell ref="H308:I308"/>
    <mergeCell ref="B313:C313"/>
    <mergeCell ref="D313:E313"/>
    <mergeCell ref="F313:G313"/>
    <mergeCell ref="H313:I313"/>
    <mergeCell ref="B312:C312"/>
    <mergeCell ref="D312:E312"/>
    <mergeCell ref="F312:G312"/>
    <mergeCell ref="H312:I312"/>
    <mergeCell ref="B311:C311"/>
    <mergeCell ref="D311:E311"/>
    <mergeCell ref="F311:G311"/>
    <mergeCell ref="H311:I311"/>
    <mergeCell ref="B316:C316"/>
    <mergeCell ref="D316:E316"/>
    <mergeCell ref="F316:G316"/>
    <mergeCell ref="H316:I316"/>
    <mergeCell ref="B315:C315"/>
    <mergeCell ref="D315:E315"/>
    <mergeCell ref="F315:G315"/>
    <mergeCell ref="H315:I315"/>
    <mergeCell ref="B314:C314"/>
    <mergeCell ref="D314:E314"/>
    <mergeCell ref="F314:G314"/>
    <mergeCell ref="H314:I314"/>
    <mergeCell ref="A328:C328"/>
    <mergeCell ref="A320:K320"/>
    <mergeCell ref="A321:K321"/>
    <mergeCell ref="A322:K322"/>
    <mergeCell ref="B324:E324"/>
    <mergeCell ref="F324:G324"/>
    <mergeCell ref="H324:J324"/>
    <mergeCell ref="F317:G317"/>
    <mergeCell ref="H317:I317"/>
    <mergeCell ref="A325:C325"/>
    <mergeCell ref="A326:C326"/>
    <mergeCell ref="B318:C318"/>
    <mergeCell ref="D318:E318"/>
    <mergeCell ref="F318:G318"/>
    <mergeCell ref="H318:I318"/>
    <mergeCell ref="B317:C317"/>
    <mergeCell ref="D317:E317"/>
    <mergeCell ref="A327:C327"/>
    <mergeCell ref="J316:K316"/>
    <mergeCell ref="J317:K317"/>
    <mergeCell ref="J318:K318"/>
    <mergeCell ref="J307:K307"/>
    <mergeCell ref="J308:K308"/>
    <mergeCell ref="J309:K309"/>
    <mergeCell ref="J310:K310"/>
    <mergeCell ref="J311:K311"/>
    <mergeCell ref="J312:K312"/>
    <mergeCell ref="J313:K313"/>
    <mergeCell ref="J314:K314"/>
    <mergeCell ref="J315:K315"/>
  </mergeCells>
  <phoneticPr fontId="14" type="noConversion"/>
  <printOptions horizontalCentered="1"/>
  <pageMargins left="0.39370078740157483" right="0.39370078740157483" top="0.2" bottom="0.33" header="0.45" footer="0.3"/>
  <pageSetup paperSize="9" scale="85"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J88"/>
  <sheetViews>
    <sheetView showGridLines="0" zoomScale="85" zoomScaleNormal="85" workbookViewId="0">
      <selection sqref="A1:H1"/>
    </sheetView>
  </sheetViews>
  <sheetFormatPr baseColWidth="10" defaultColWidth="11.453125" defaultRowHeight="13.45" x14ac:dyDescent="0.25"/>
  <cols>
    <col min="1" max="1" width="11.453125" style="14"/>
    <col min="2" max="2" width="39" style="14" customWidth="1"/>
    <col min="3" max="3" width="16.7265625" style="280" customWidth="1"/>
    <col min="4" max="4" width="15.453125" style="280" customWidth="1"/>
    <col min="5" max="5" width="13.81640625" style="280" customWidth="1"/>
    <col min="6" max="7" width="16.7265625" style="280" customWidth="1"/>
    <col min="8" max="8" width="14.7265625" style="280" customWidth="1"/>
    <col min="9" max="9" width="16.7265625" style="280" customWidth="1"/>
    <col min="10" max="16384" width="11.453125" style="14"/>
  </cols>
  <sheetData>
    <row r="1" spans="1:9" x14ac:dyDescent="0.25">
      <c r="A1" s="15" t="s">
        <v>1629</v>
      </c>
      <c r="B1" s="15" t="s">
        <v>1105</v>
      </c>
    </row>
    <row r="2" spans="1:9" x14ac:dyDescent="0.25">
      <c r="A2" s="15" t="s">
        <v>1630</v>
      </c>
      <c r="B2" s="155"/>
    </row>
    <row r="3" spans="1:9" x14ac:dyDescent="0.25">
      <c r="A3" s="1116" t="s">
        <v>1615</v>
      </c>
      <c r="B3" s="1116"/>
      <c r="C3" s="1116"/>
      <c r="D3" s="1116"/>
      <c r="E3" s="1116"/>
      <c r="F3" s="1116"/>
      <c r="G3" s="1116"/>
      <c r="H3" s="1116"/>
      <c r="I3" s="1116"/>
    </row>
    <row r="4" spans="1:9" x14ac:dyDescent="0.25">
      <c r="A4" s="1116" t="s">
        <v>1616</v>
      </c>
      <c r="B4" s="1116"/>
      <c r="C4" s="1116"/>
      <c r="D4" s="1116"/>
      <c r="E4" s="1116"/>
      <c r="F4" s="1116"/>
      <c r="G4" s="1116"/>
      <c r="H4" s="1116"/>
      <c r="I4" s="1116"/>
    </row>
    <row r="6" spans="1:9" x14ac:dyDescent="0.25">
      <c r="A6" s="1117" t="s">
        <v>1617</v>
      </c>
      <c r="B6" s="1117"/>
      <c r="C6" s="1117"/>
      <c r="D6" s="1117"/>
      <c r="E6" s="1117"/>
      <c r="F6" s="1117"/>
      <c r="G6" s="1117"/>
      <c r="H6" s="1117"/>
      <c r="I6" s="1117"/>
    </row>
    <row r="7" spans="1:9" x14ac:dyDescent="0.25">
      <c r="H7" s="280" t="s">
        <v>1628</v>
      </c>
    </row>
    <row r="8" spans="1:9" ht="16.55" customHeight="1" x14ac:dyDescent="0.25">
      <c r="A8" s="1152" t="s">
        <v>401</v>
      </c>
      <c r="B8" s="1154" t="s">
        <v>1622</v>
      </c>
      <c r="C8" s="1156" t="s">
        <v>402</v>
      </c>
      <c r="D8" s="1157"/>
      <c r="E8" s="1144" t="s">
        <v>403</v>
      </c>
      <c r="F8" s="1144" t="s">
        <v>404</v>
      </c>
      <c r="G8" s="1144" t="s">
        <v>1623</v>
      </c>
      <c r="H8" s="1144" t="s">
        <v>406</v>
      </c>
      <c r="I8" s="1144" t="s">
        <v>856</v>
      </c>
    </row>
    <row r="9" spans="1:9" s="13" customFormat="1" ht="27" customHeight="1" x14ac:dyDescent="0.25">
      <c r="A9" s="1153"/>
      <c r="B9" s="1155"/>
      <c r="C9" s="444" t="s">
        <v>873</v>
      </c>
      <c r="D9" s="445" t="s">
        <v>408</v>
      </c>
      <c r="E9" s="1145"/>
      <c r="F9" s="1145"/>
      <c r="G9" s="1145"/>
      <c r="H9" s="1145"/>
      <c r="I9" s="1145"/>
    </row>
    <row r="10" spans="1:9" ht="25" customHeight="1" x14ac:dyDescent="0.25">
      <c r="A10" s="43" t="s">
        <v>409</v>
      </c>
      <c r="B10" s="43" t="s">
        <v>410</v>
      </c>
      <c r="C10" s="734"/>
      <c r="D10" s="738"/>
      <c r="E10" s="734"/>
      <c r="F10" s="254"/>
      <c r="G10" s="256">
        <f>F10</f>
        <v>0</v>
      </c>
      <c r="H10" s="254"/>
      <c r="I10" s="256">
        <f>G10+H10</f>
        <v>0</v>
      </c>
    </row>
    <row r="11" spans="1:9" ht="25" customHeight="1" x14ac:dyDescent="0.25">
      <c r="A11" s="37" t="s">
        <v>412</v>
      </c>
      <c r="B11" s="37" t="s">
        <v>1618</v>
      </c>
      <c r="C11" s="735"/>
      <c r="D11" s="258"/>
      <c r="E11" s="257"/>
      <c r="F11" s="257"/>
      <c r="G11" s="256">
        <f>D11+E11+F11</f>
        <v>0</v>
      </c>
      <c r="H11" s="257"/>
      <c r="I11" s="256">
        <f t="shared" ref="I11:I25" si="0">G11+H11</f>
        <v>0</v>
      </c>
    </row>
    <row r="12" spans="1:9" ht="25" customHeight="1" x14ac:dyDescent="0.25">
      <c r="A12" s="229">
        <v>16225</v>
      </c>
      <c r="B12" s="230" t="s">
        <v>1619</v>
      </c>
      <c r="C12" s="735"/>
      <c r="D12" s="739"/>
      <c r="E12" s="257"/>
      <c r="F12" s="257"/>
      <c r="G12" s="267">
        <f>E12+F12</f>
        <v>0</v>
      </c>
      <c r="H12" s="257"/>
      <c r="I12" s="267">
        <f t="shared" si="0"/>
        <v>0</v>
      </c>
    </row>
    <row r="13" spans="1:9" ht="25" customHeight="1" x14ac:dyDescent="0.25">
      <c r="A13" s="45" t="s">
        <v>1624</v>
      </c>
      <c r="B13" s="45" t="s">
        <v>1620</v>
      </c>
      <c r="C13" s="736"/>
      <c r="D13" s="263">
        <f>D14+D15</f>
        <v>0</v>
      </c>
      <c r="E13" s="736"/>
      <c r="F13" s="736"/>
      <c r="G13" s="262">
        <f>D13</f>
        <v>0</v>
      </c>
      <c r="H13" s="263">
        <f>H14+H15</f>
        <v>0</v>
      </c>
      <c r="I13" s="256">
        <f t="shared" si="0"/>
        <v>0</v>
      </c>
    </row>
    <row r="14" spans="1:9" ht="25" customHeight="1" x14ac:dyDescent="0.25">
      <c r="A14" s="37" t="s">
        <v>1625</v>
      </c>
      <c r="B14" s="229" t="s">
        <v>413</v>
      </c>
      <c r="C14" s="735"/>
      <c r="D14" s="258"/>
      <c r="E14" s="257"/>
      <c r="F14" s="257"/>
      <c r="G14" s="264">
        <f>D14</f>
        <v>0</v>
      </c>
      <c r="H14" s="257"/>
      <c r="I14" s="266">
        <f t="shared" si="0"/>
        <v>0</v>
      </c>
    </row>
    <row r="15" spans="1:9" ht="25" customHeight="1" x14ac:dyDescent="0.25">
      <c r="A15" s="105"/>
      <c r="B15" s="231" t="s">
        <v>414</v>
      </c>
      <c r="C15" s="737"/>
      <c r="D15" s="261"/>
      <c r="E15" s="260"/>
      <c r="F15" s="260"/>
      <c r="G15" s="265">
        <f>D15</f>
        <v>0</v>
      </c>
      <c r="H15" s="260"/>
      <c r="I15" s="267">
        <f t="shared" si="0"/>
        <v>0</v>
      </c>
    </row>
    <row r="16" spans="1:9" ht="25" customHeight="1" x14ac:dyDescent="0.25">
      <c r="A16" s="43" t="s">
        <v>415</v>
      </c>
      <c r="B16" s="43" t="s">
        <v>416</v>
      </c>
      <c r="C16" s="734"/>
      <c r="D16" s="723">
        <f>'D18'!C16</f>
        <v>0</v>
      </c>
      <c r="E16" s="734"/>
      <c r="F16" s="724">
        <f>'D18'!C44+'D18'!D44+'D18'!E44+'D18'!F44</f>
        <v>0</v>
      </c>
      <c r="G16" s="268">
        <f>D16+F16</f>
        <v>0</v>
      </c>
      <c r="H16" s="724">
        <f>'D18'!C68</f>
        <v>0</v>
      </c>
      <c r="I16" s="256">
        <f t="shared" si="0"/>
        <v>0</v>
      </c>
    </row>
    <row r="17" spans="1:10" ht="25" customHeight="1" x14ac:dyDescent="0.25">
      <c r="A17" s="43" t="s">
        <v>417</v>
      </c>
      <c r="B17" s="43" t="s">
        <v>418</v>
      </c>
      <c r="C17" s="734"/>
      <c r="D17" s="255"/>
      <c r="E17" s="254"/>
      <c r="F17" s="734"/>
      <c r="G17" s="268">
        <f>D17+E17</f>
        <v>0</v>
      </c>
      <c r="H17" s="734"/>
      <c r="I17" s="256">
        <f>G17</f>
        <v>0</v>
      </c>
    </row>
    <row r="18" spans="1:10" ht="25" customHeight="1" x14ac:dyDescent="0.25">
      <c r="A18" s="43" t="s">
        <v>419</v>
      </c>
      <c r="B18" s="43" t="s">
        <v>420</v>
      </c>
      <c r="C18" s="254"/>
      <c r="D18" s="738"/>
      <c r="E18" s="734"/>
      <c r="F18" s="734"/>
      <c r="G18" s="268">
        <f>C18</f>
        <v>0</v>
      </c>
      <c r="H18" s="734"/>
      <c r="I18" s="256">
        <f>G18</f>
        <v>0</v>
      </c>
    </row>
    <row r="19" spans="1:10" ht="25" customHeight="1" x14ac:dyDescent="0.25">
      <c r="A19" s="43" t="s">
        <v>421</v>
      </c>
      <c r="B19" s="43" t="s">
        <v>422</v>
      </c>
      <c r="C19" s="254"/>
      <c r="D19" s="255"/>
      <c r="E19" s="734"/>
      <c r="F19" s="254"/>
      <c r="G19" s="268">
        <f>C19+D19+F19</f>
        <v>0</v>
      </c>
      <c r="H19" s="254"/>
      <c r="I19" s="256">
        <f t="shared" si="0"/>
        <v>0</v>
      </c>
    </row>
    <row r="20" spans="1:10" ht="25" customHeight="1" x14ac:dyDescent="0.25">
      <c r="A20" s="45" t="s">
        <v>1626</v>
      </c>
      <c r="B20" s="45" t="s">
        <v>1621</v>
      </c>
      <c r="C20" s="262">
        <f>C22</f>
        <v>0</v>
      </c>
      <c r="D20" s="262">
        <f>D22</f>
        <v>0</v>
      </c>
      <c r="E20" s="262">
        <f>E22</f>
        <v>0</v>
      </c>
      <c r="F20" s="262">
        <f>F21+F22</f>
        <v>0</v>
      </c>
      <c r="G20" s="262">
        <f>C20+D20+E20+F20</f>
        <v>0</v>
      </c>
      <c r="H20" s="262">
        <f>H21+H22</f>
        <v>0</v>
      </c>
      <c r="I20" s="256">
        <f t="shared" si="0"/>
        <v>0</v>
      </c>
    </row>
    <row r="21" spans="1:10" ht="25" customHeight="1" x14ac:dyDescent="0.25">
      <c r="A21" s="37" t="s">
        <v>1627</v>
      </c>
      <c r="B21" s="229" t="s">
        <v>347</v>
      </c>
      <c r="C21" s="735"/>
      <c r="D21" s="739"/>
      <c r="E21" s="735"/>
      <c r="F21" s="257"/>
      <c r="G21" s="264">
        <f>F21</f>
        <v>0</v>
      </c>
      <c r="H21" s="257"/>
      <c r="I21" s="266">
        <f t="shared" si="0"/>
        <v>0</v>
      </c>
    </row>
    <row r="22" spans="1:10" ht="25" customHeight="1" x14ac:dyDescent="0.25">
      <c r="A22" s="105"/>
      <c r="B22" s="231" t="s">
        <v>348</v>
      </c>
      <c r="C22" s="260"/>
      <c r="D22" s="261"/>
      <c r="E22" s="260"/>
      <c r="F22" s="260"/>
      <c r="G22" s="265">
        <f>C22+D22+E22+F22</f>
        <v>0</v>
      </c>
      <c r="H22" s="260"/>
      <c r="I22" s="267">
        <f t="shared" si="0"/>
        <v>0</v>
      </c>
    </row>
    <row r="23" spans="1:10" ht="25" customHeight="1" x14ac:dyDescent="0.25">
      <c r="A23" s="37"/>
      <c r="B23" s="37" t="s">
        <v>349</v>
      </c>
      <c r="C23" s="735"/>
      <c r="D23" s="262">
        <f>D24+D25</f>
        <v>0</v>
      </c>
      <c r="E23" s="262">
        <f>E24+E25</f>
        <v>0</v>
      </c>
      <c r="F23" s="262">
        <f>F24+F25</f>
        <v>0</v>
      </c>
      <c r="G23" s="262">
        <f>D23+E23+F23</f>
        <v>0</v>
      </c>
      <c r="H23" s="262">
        <f>H24+H25</f>
        <v>0</v>
      </c>
      <c r="I23" s="256">
        <f t="shared" si="0"/>
        <v>0</v>
      </c>
    </row>
    <row r="24" spans="1:10" ht="25" customHeight="1" x14ac:dyDescent="0.25">
      <c r="A24" s="229">
        <v>1691</v>
      </c>
      <c r="B24" s="229" t="s">
        <v>350</v>
      </c>
      <c r="C24" s="735"/>
      <c r="D24" s="258"/>
      <c r="E24" s="257"/>
      <c r="F24" s="257"/>
      <c r="G24" s="264">
        <f>D24+E24+F24</f>
        <v>0</v>
      </c>
      <c r="H24" s="257"/>
      <c r="I24" s="266">
        <f t="shared" si="0"/>
        <v>0</v>
      </c>
    </row>
    <row r="25" spans="1:10" ht="25" customHeight="1" x14ac:dyDescent="0.25">
      <c r="A25" s="229">
        <v>1695</v>
      </c>
      <c r="B25" s="229" t="s">
        <v>351</v>
      </c>
      <c r="C25" s="735"/>
      <c r="D25" s="258"/>
      <c r="E25" s="257"/>
      <c r="F25" s="257"/>
      <c r="G25" s="265">
        <f>D25+E25+F25</f>
        <v>0</v>
      </c>
      <c r="H25" s="257"/>
      <c r="I25" s="267">
        <f t="shared" si="0"/>
        <v>0</v>
      </c>
    </row>
    <row r="26" spans="1:10" ht="25" customHeight="1" x14ac:dyDescent="0.25">
      <c r="A26" s="24"/>
      <c r="B26" s="17" t="s">
        <v>352</v>
      </c>
      <c r="C26" s="269">
        <f>C18+C19+C20</f>
        <v>0</v>
      </c>
      <c r="D26" s="269">
        <f>D11+D13+D16+D17+D19+D20+D23</f>
        <v>0</v>
      </c>
      <c r="E26" s="269">
        <f>E11+E17+E20+E23</f>
        <v>0</v>
      </c>
      <c r="F26" s="269">
        <f>F10+F11+F16+F19+F20+F23</f>
        <v>0</v>
      </c>
      <c r="G26" s="269">
        <f>G10+G11+G13+G16+G17+G18+G19+G20+G23</f>
        <v>0</v>
      </c>
      <c r="H26" s="269">
        <f>H10+H11+H13+H16+H19+H20+H23</f>
        <v>0</v>
      </c>
      <c r="I26" s="269">
        <f>I10+I11+I13+I16+I17+I18+I19+I20+I23</f>
        <v>0</v>
      </c>
    </row>
    <row r="27" spans="1:10" x14ac:dyDescent="0.25">
      <c r="A27" s="112"/>
      <c r="B27" s="112"/>
      <c r="C27" s="288"/>
      <c r="D27" s="288"/>
      <c r="E27" s="288"/>
      <c r="F27" s="288"/>
      <c r="G27" s="288"/>
      <c r="H27" s="288"/>
      <c r="I27" s="288"/>
    </row>
    <row r="28" spans="1:10" ht="63.8" customHeight="1" x14ac:dyDescent="0.25">
      <c r="A28" s="112"/>
      <c r="B28" s="112"/>
      <c r="C28" s="288"/>
      <c r="D28" s="288"/>
      <c r="E28" s="288"/>
      <c r="F28" s="288"/>
      <c r="G28" s="288"/>
      <c r="H28" s="288"/>
      <c r="I28" s="288"/>
    </row>
    <row r="29" spans="1:10" x14ac:dyDescent="0.25">
      <c r="A29" s="1116" t="s">
        <v>1673</v>
      </c>
      <c r="B29" s="1116"/>
      <c r="C29" s="1116"/>
      <c r="D29" s="1116"/>
      <c r="E29" s="1116"/>
      <c r="F29" s="1116"/>
      <c r="G29" s="1116"/>
      <c r="H29" s="1116"/>
      <c r="I29" s="1116"/>
      <c r="J29" s="44"/>
    </row>
    <row r="30" spans="1:10" x14ac:dyDescent="0.25">
      <c r="J30" s="44"/>
    </row>
    <row r="31" spans="1:10" ht="12.8" customHeight="1" x14ac:dyDescent="0.25">
      <c r="A31" s="1148" t="s">
        <v>1631</v>
      </c>
      <c r="B31" s="1149"/>
      <c r="C31" s="1146" t="s">
        <v>402</v>
      </c>
      <c r="D31" s="1147"/>
      <c r="E31" s="1140" t="s">
        <v>403</v>
      </c>
      <c r="F31" s="1140" t="s">
        <v>404</v>
      </c>
      <c r="G31" s="1140" t="s">
        <v>1672</v>
      </c>
      <c r="H31" s="1140" t="s">
        <v>406</v>
      </c>
      <c r="I31" s="1140" t="s">
        <v>407</v>
      </c>
      <c r="J31" s="44"/>
    </row>
    <row r="32" spans="1:10" ht="23.65" x14ac:dyDescent="0.25">
      <c r="A32" s="1150"/>
      <c r="B32" s="1151"/>
      <c r="C32" s="446" t="s">
        <v>873</v>
      </c>
      <c r="D32" s="446" t="s">
        <v>408</v>
      </c>
      <c r="E32" s="1141"/>
      <c r="F32" s="1141"/>
      <c r="G32" s="1141"/>
      <c r="H32" s="1141"/>
      <c r="I32" s="1141"/>
      <c r="J32" s="44"/>
    </row>
    <row r="33" spans="1:10" ht="12.9" customHeight="1" x14ac:dyDescent="0.25">
      <c r="A33" s="1136" t="s">
        <v>1632</v>
      </c>
      <c r="B33" s="1137"/>
      <c r="C33" s="726"/>
      <c r="D33" s="301"/>
      <c r="E33" s="301"/>
      <c r="F33" s="238"/>
      <c r="G33" s="310">
        <f>D33+E33+F33</f>
        <v>0</v>
      </c>
      <c r="H33" s="301"/>
      <c r="I33" s="310">
        <f>G33+H33</f>
        <v>0</v>
      </c>
      <c r="J33" s="44"/>
    </row>
    <row r="34" spans="1:10" ht="12.9" customHeight="1" x14ac:dyDescent="0.25">
      <c r="A34" s="1134" t="s">
        <v>1633</v>
      </c>
      <c r="B34" s="1135"/>
      <c r="C34" s="731"/>
      <c r="D34" s="302"/>
      <c r="E34" s="302"/>
      <c r="F34" s="272"/>
      <c r="G34" s="311">
        <f>D34+E34+F34</f>
        <v>0</v>
      </c>
      <c r="H34" s="302"/>
      <c r="I34" s="311">
        <f>G34+H34</f>
        <v>0</v>
      </c>
      <c r="J34" s="44"/>
    </row>
    <row r="35" spans="1:10" ht="12.9" customHeight="1" x14ac:dyDescent="0.25">
      <c r="A35" s="1134" t="s">
        <v>1634</v>
      </c>
      <c r="B35" s="1135"/>
      <c r="C35" s="731"/>
      <c r="D35" s="302"/>
      <c r="E35" s="302"/>
      <c r="F35" s="272"/>
      <c r="G35" s="311">
        <f>D35+E35+F35</f>
        <v>0</v>
      </c>
      <c r="H35" s="302"/>
      <c r="I35" s="311">
        <f>G35+H35</f>
        <v>0</v>
      </c>
      <c r="J35" s="112"/>
    </row>
    <row r="36" spans="1:10" ht="12.9" customHeight="1" x14ac:dyDescent="0.25">
      <c r="A36" s="1134" t="s">
        <v>1635</v>
      </c>
      <c r="B36" s="1135"/>
      <c r="C36" s="731"/>
      <c r="D36" s="302"/>
      <c r="E36" s="302"/>
      <c r="F36" s="272"/>
      <c r="G36" s="311">
        <f>D36+E36+F36</f>
        <v>0</v>
      </c>
      <c r="H36" s="302"/>
      <c r="I36" s="311">
        <f>G36+H36</f>
        <v>0</v>
      </c>
      <c r="J36" s="112"/>
    </row>
    <row r="37" spans="1:10" ht="12.9" customHeight="1" x14ac:dyDescent="0.25">
      <c r="A37" s="1142" t="s">
        <v>1636</v>
      </c>
      <c r="B37" s="1143"/>
      <c r="C37" s="727"/>
      <c r="D37" s="307"/>
      <c r="E37" s="307"/>
      <c r="F37" s="274"/>
      <c r="G37" s="312">
        <f>D37+E37+F37</f>
        <v>0</v>
      </c>
      <c r="H37" s="307"/>
      <c r="I37" s="312">
        <f>G37+H37</f>
        <v>0</v>
      </c>
      <c r="J37" s="112"/>
    </row>
    <row r="38" spans="1:10" ht="12.9" customHeight="1" x14ac:dyDescent="0.25">
      <c r="A38" s="1132" t="s">
        <v>1637</v>
      </c>
      <c r="B38" s="1133"/>
      <c r="C38" s="729"/>
      <c r="D38" s="433">
        <f t="shared" ref="D38:I38" si="1">SUM(D33:D37)</f>
        <v>0</v>
      </c>
      <c r="E38" s="433">
        <f t="shared" si="1"/>
        <v>0</v>
      </c>
      <c r="F38" s="433">
        <f t="shared" si="1"/>
        <v>0</v>
      </c>
      <c r="G38" s="433">
        <f t="shared" si="1"/>
        <v>0</v>
      </c>
      <c r="H38" s="433">
        <f t="shared" si="1"/>
        <v>0</v>
      </c>
      <c r="I38" s="433">
        <f t="shared" si="1"/>
        <v>0</v>
      </c>
      <c r="J38" s="112"/>
    </row>
    <row r="39" spans="1:10" ht="12.9" customHeight="1" x14ac:dyDescent="0.25">
      <c r="A39" s="1136" t="s">
        <v>1638</v>
      </c>
      <c r="B39" s="1137"/>
      <c r="C39" s="726"/>
      <c r="D39" s="301"/>
      <c r="E39" s="301"/>
      <c r="F39" s="238"/>
      <c r="G39" s="310">
        <f>D39+E39+F39</f>
        <v>0</v>
      </c>
      <c r="H39" s="301"/>
      <c r="I39" s="310">
        <f>G39+H39</f>
        <v>0</v>
      </c>
      <c r="J39" s="112"/>
    </row>
    <row r="40" spans="1:10" ht="12.9" customHeight="1" x14ac:dyDescent="0.25">
      <c r="A40" s="1134" t="s">
        <v>1639</v>
      </c>
      <c r="B40" s="1135"/>
      <c r="C40" s="731"/>
      <c r="D40" s="302"/>
      <c r="E40" s="302"/>
      <c r="F40" s="272"/>
      <c r="G40" s="311">
        <f>D40+E40+F40</f>
        <v>0</v>
      </c>
      <c r="H40" s="302"/>
      <c r="I40" s="311">
        <f>G40+H40</f>
        <v>0</v>
      </c>
      <c r="J40" s="112"/>
    </row>
    <row r="41" spans="1:10" ht="12.9" customHeight="1" x14ac:dyDescent="0.25">
      <c r="A41" s="1134" t="s">
        <v>1640</v>
      </c>
      <c r="B41" s="1135"/>
      <c r="C41" s="731"/>
      <c r="D41" s="302"/>
      <c r="E41" s="302"/>
      <c r="F41" s="272"/>
      <c r="G41" s="311">
        <f>D41+E41+F41</f>
        <v>0</v>
      </c>
      <c r="H41" s="302"/>
      <c r="I41" s="311">
        <f>G41+H41</f>
        <v>0</v>
      </c>
      <c r="J41" s="112"/>
    </row>
    <row r="42" spans="1:10" ht="12.9" customHeight="1" x14ac:dyDescent="0.25">
      <c r="A42" s="1134" t="s">
        <v>1641</v>
      </c>
      <c r="B42" s="1135"/>
      <c r="C42" s="731"/>
      <c r="D42" s="302"/>
      <c r="E42" s="302"/>
      <c r="F42" s="272"/>
      <c r="G42" s="311">
        <f>D42+E42+F42</f>
        <v>0</v>
      </c>
      <c r="H42" s="302"/>
      <c r="I42" s="311">
        <f>G42+H42</f>
        <v>0</v>
      </c>
      <c r="J42" s="112"/>
    </row>
    <row r="43" spans="1:10" ht="12.9" customHeight="1" x14ac:dyDescent="0.25">
      <c r="A43" s="1134" t="s">
        <v>1642</v>
      </c>
      <c r="B43" s="1135"/>
      <c r="C43" s="727"/>
      <c r="D43" s="307"/>
      <c r="E43" s="307"/>
      <c r="F43" s="274"/>
      <c r="G43" s="312">
        <f>D43+E43+F43</f>
        <v>0</v>
      </c>
      <c r="H43" s="307"/>
      <c r="I43" s="312">
        <f>G43+H43</f>
        <v>0</v>
      </c>
      <c r="J43" s="112"/>
    </row>
    <row r="44" spans="1:10" ht="12.9" customHeight="1" x14ac:dyDescent="0.25">
      <c r="A44" s="1132" t="s">
        <v>1643</v>
      </c>
      <c r="B44" s="1133"/>
      <c r="C44" s="729"/>
      <c r="D44" s="433">
        <f t="shared" ref="D44:I44" si="2">SUM(D39:D43)</f>
        <v>0</v>
      </c>
      <c r="E44" s="433">
        <f t="shared" si="2"/>
        <v>0</v>
      </c>
      <c r="F44" s="433">
        <f t="shared" si="2"/>
        <v>0</v>
      </c>
      <c r="G44" s="433">
        <f t="shared" si="2"/>
        <v>0</v>
      </c>
      <c r="H44" s="433">
        <f t="shared" si="2"/>
        <v>0</v>
      </c>
      <c r="I44" s="433">
        <f t="shared" si="2"/>
        <v>0</v>
      </c>
      <c r="J44" s="112"/>
    </row>
    <row r="45" spans="1:10" ht="12.9" customHeight="1" x14ac:dyDescent="0.25">
      <c r="A45" s="1136" t="s">
        <v>1644</v>
      </c>
      <c r="B45" s="1137"/>
      <c r="C45" s="726"/>
      <c r="D45" s="301"/>
      <c r="E45" s="301"/>
      <c r="F45" s="238"/>
      <c r="G45" s="310">
        <f t="shared" ref="G45:G61" si="3">D45+E45+F45</f>
        <v>0</v>
      </c>
      <c r="H45" s="301"/>
      <c r="I45" s="310">
        <f>G45+H45</f>
        <v>0</v>
      </c>
      <c r="J45" s="112"/>
    </row>
    <row r="46" spans="1:10" ht="12.9" customHeight="1" x14ac:dyDescent="0.25">
      <c r="A46" s="1134" t="s">
        <v>1645</v>
      </c>
      <c r="B46" s="1135"/>
      <c r="C46" s="731"/>
      <c r="D46" s="302"/>
      <c r="E46" s="302"/>
      <c r="F46" s="272"/>
      <c r="G46" s="311">
        <f t="shared" si="3"/>
        <v>0</v>
      </c>
      <c r="H46" s="302"/>
      <c r="I46" s="311">
        <f t="shared" ref="I46:I52" si="4">G46+H46</f>
        <v>0</v>
      </c>
      <c r="J46" s="112"/>
    </row>
    <row r="47" spans="1:10" ht="12.9" customHeight="1" x14ac:dyDescent="0.25">
      <c r="A47" s="1134" t="s">
        <v>1646</v>
      </c>
      <c r="B47" s="1135"/>
      <c r="C47" s="731"/>
      <c r="D47" s="302"/>
      <c r="E47" s="302"/>
      <c r="F47" s="272"/>
      <c r="G47" s="311">
        <f t="shared" si="3"/>
        <v>0</v>
      </c>
      <c r="H47" s="302"/>
      <c r="I47" s="311">
        <f t="shared" si="4"/>
        <v>0</v>
      </c>
      <c r="J47" s="112"/>
    </row>
    <row r="48" spans="1:10" ht="28.5" customHeight="1" x14ac:dyDescent="0.25">
      <c r="A48" s="1134" t="s">
        <v>1647</v>
      </c>
      <c r="B48" s="1135"/>
      <c r="C48" s="731"/>
      <c r="D48" s="302"/>
      <c r="E48" s="302"/>
      <c r="F48" s="272"/>
      <c r="G48" s="311">
        <f t="shared" si="3"/>
        <v>0</v>
      </c>
      <c r="H48" s="302"/>
      <c r="I48" s="311">
        <f t="shared" si="4"/>
        <v>0</v>
      </c>
      <c r="J48" s="112"/>
    </row>
    <row r="49" spans="1:10" ht="12.9" customHeight="1" x14ac:dyDescent="0.25">
      <c r="A49" s="1134" t="s">
        <v>1648</v>
      </c>
      <c r="B49" s="1135"/>
      <c r="C49" s="731"/>
      <c r="D49" s="302"/>
      <c r="E49" s="302"/>
      <c r="F49" s="272"/>
      <c r="G49" s="311">
        <f t="shared" si="3"/>
        <v>0</v>
      </c>
      <c r="H49" s="302"/>
      <c r="I49" s="311">
        <f t="shared" si="4"/>
        <v>0</v>
      </c>
      <c r="J49" s="112"/>
    </row>
    <row r="50" spans="1:10" ht="12.9" customHeight="1" x14ac:dyDescent="0.25">
      <c r="A50" s="1134" t="s">
        <v>1649</v>
      </c>
      <c r="B50" s="1135"/>
      <c r="C50" s="731"/>
      <c r="D50" s="302"/>
      <c r="E50" s="302"/>
      <c r="F50" s="272"/>
      <c r="G50" s="311">
        <f t="shared" si="3"/>
        <v>0</v>
      </c>
      <c r="H50" s="302"/>
      <c r="I50" s="311">
        <f t="shared" si="4"/>
        <v>0</v>
      </c>
      <c r="J50" s="112"/>
    </row>
    <row r="51" spans="1:10" ht="12.9" customHeight="1" x14ac:dyDescent="0.25">
      <c r="A51" s="1134" t="s">
        <v>741</v>
      </c>
      <c r="B51" s="1135"/>
      <c r="C51" s="731"/>
      <c r="D51" s="302"/>
      <c r="E51" s="302"/>
      <c r="F51" s="272"/>
      <c r="G51" s="311">
        <f>D51+E51+F51</f>
        <v>0</v>
      </c>
      <c r="H51" s="302"/>
      <c r="I51" s="311">
        <f>G51+H51</f>
        <v>0</v>
      </c>
      <c r="J51" s="112"/>
    </row>
    <row r="52" spans="1:10" ht="12.9" customHeight="1" x14ac:dyDescent="0.25">
      <c r="A52" s="1134" t="s">
        <v>1650</v>
      </c>
      <c r="B52" s="1135"/>
      <c r="C52" s="727"/>
      <c r="D52" s="307"/>
      <c r="E52" s="307"/>
      <c r="F52" s="274"/>
      <c r="G52" s="311">
        <f t="shared" si="3"/>
        <v>0</v>
      </c>
      <c r="H52" s="307"/>
      <c r="I52" s="312">
        <f t="shared" si="4"/>
        <v>0</v>
      </c>
      <c r="J52" s="112"/>
    </row>
    <row r="53" spans="1:10" ht="12.9" customHeight="1" x14ac:dyDescent="0.25">
      <c r="A53" s="1132" t="s">
        <v>1651</v>
      </c>
      <c r="B53" s="1133"/>
      <c r="C53" s="729"/>
      <c r="D53" s="433">
        <f t="shared" ref="D53:I53" si="5">SUM(D45:D52)</f>
        <v>0</v>
      </c>
      <c r="E53" s="433">
        <f t="shared" si="5"/>
        <v>0</v>
      </c>
      <c r="F53" s="433">
        <f t="shared" si="5"/>
        <v>0</v>
      </c>
      <c r="G53" s="433">
        <f t="shared" si="5"/>
        <v>0</v>
      </c>
      <c r="H53" s="433">
        <f t="shared" si="5"/>
        <v>0</v>
      </c>
      <c r="I53" s="433">
        <f t="shared" si="5"/>
        <v>0</v>
      </c>
      <c r="J53" s="112"/>
    </row>
    <row r="54" spans="1:10" ht="12.9" customHeight="1" x14ac:dyDescent="0.25">
      <c r="A54" s="1134" t="s">
        <v>1652</v>
      </c>
      <c r="B54" s="1135"/>
      <c r="C54" s="726"/>
      <c r="D54" s="301"/>
      <c r="E54" s="272"/>
      <c r="F54" s="238"/>
      <c r="G54" s="310">
        <f t="shared" si="3"/>
        <v>0</v>
      </c>
      <c r="H54" s="272"/>
      <c r="I54" s="310">
        <f>G54+H54</f>
        <v>0</v>
      </c>
      <c r="J54" s="112"/>
    </row>
    <row r="55" spans="1:10" ht="12.9" customHeight="1" x14ac:dyDescent="0.25">
      <c r="A55" s="1134" t="s">
        <v>1653</v>
      </c>
      <c r="B55" s="1135"/>
      <c r="C55" s="731"/>
      <c r="D55" s="302"/>
      <c r="E55" s="732"/>
      <c r="F55" s="732"/>
      <c r="G55" s="311">
        <f>D55</f>
        <v>0</v>
      </c>
      <c r="H55" s="732"/>
      <c r="I55" s="311">
        <f>G55</f>
        <v>0</v>
      </c>
      <c r="J55" s="112"/>
    </row>
    <row r="56" spans="1:10" ht="12.9" customHeight="1" x14ac:dyDescent="0.25">
      <c r="A56" s="1134" t="s">
        <v>1654</v>
      </c>
      <c r="B56" s="1135"/>
      <c r="C56" s="731"/>
      <c r="D56" s="302"/>
      <c r="E56" s="272"/>
      <c r="F56" s="272"/>
      <c r="G56" s="311">
        <f t="shared" si="3"/>
        <v>0</v>
      </c>
      <c r="H56" s="272"/>
      <c r="I56" s="311">
        <f>G56+H56</f>
        <v>0</v>
      </c>
      <c r="J56" s="112"/>
    </row>
    <row r="57" spans="1:10" ht="12.9" customHeight="1" x14ac:dyDescent="0.25">
      <c r="A57" s="1134" t="s">
        <v>1655</v>
      </c>
      <c r="B57" s="1135"/>
      <c r="C57" s="727"/>
      <c r="D57" s="307"/>
      <c r="E57" s="274"/>
      <c r="F57" s="274"/>
      <c r="G57" s="312">
        <f t="shared" si="3"/>
        <v>0</v>
      </c>
      <c r="H57" s="274"/>
      <c r="I57" s="312">
        <f>G57+H57</f>
        <v>0</v>
      </c>
      <c r="J57" s="112"/>
    </row>
    <row r="58" spans="1:10" ht="12.9" customHeight="1" x14ac:dyDescent="0.25">
      <c r="A58" s="1132" t="s">
        <v>1657</v>
      </c>
      <c r="B58" s="1133"/>
      <c r="C58" s="729"/>
      <c r="D58" s="433">
        <f>SUM(D54:D57)</f>
        <v>0</v>
      </c>
      <c r="E58" s="433">
        <f>E54+E56+E57</f>
        <v>0</v>
      </c>
      <c r="F58" s="433">
        <f>F54+F56+F57</f>
        <v>0</v>
      </c>
      <c r="G58" s="433">
        <f>SUM(G54:G57)</f>
        <v>0</v>
      </c>
      <c r="H58" s="433">
        <f>H54+H56+H57</f>
        <v>0</v>
      </c>
      <c r="I58" s="433">
        <f>SUM(I54:I57)</f>
        <v>0</v>
      </c>
      <c r="J58" s="112"/>
    </row>
    <row r="59" spans="1:10" ht="12.9" customHeight="1" x14ac:dyDescent="0.25">
      <c r="A59" s="1134" t="s">
        <v>1658</v>
      </c>
      <c r="B59" s="1135"/>
      <c r="C59" s="726"/>
      <c r="D59" s="301"/>
      <c r="E59" s="301"/>
      <c r="F59" s="238"/>
      <c r="G59" s="310">
        <f t="shared" si="3"/>
        <v>0</v>
      </c>
      <c r="H59" s="301"/>
      <c r="I59" s="310">
        <f>G59+H59</f>
        <v>0</v>
      </c>
      <c r="J59" s="112"/>
    </row>
    <row r="60" spans="1:10" ht="12.9" customHeight="1" x14ac:dyDescent="0.25">
      <c r="A60" s="1134" t="s">
        <v>1659</v>
      </c>
      <c r="B60" s="1135"/>
      <c r="C60" s="731"/>
      <c r="D60" s="302"/>
      <c r="E60" s="302"/>
      <c r="F60" s="272"/>
      <c r="G60" s="311">
        <f t="shared" si="3"/>
        <v>0</v>
      </c>
      <c r="H60" s="302"/>
      <c r="I60" s="311">
        <f>G60+H60</f>
        <v>0</v>
      </c>
      <c r="J60" s="112"/>
    </row>
    <row r="61" spans="1:10" ht="12.9" customHeight="1" x14ac:dyDescent="0.25">
      <c r="A61" s="1134" t="s">
        <v>1660</v>
      </c>
      <c r="B61" s="1135"/>
      <c r="C61" s="727"/>
      <c r="D61" s="307"/>
      <c r="E61" s="307"/>
      <c r="F61" s="274"/>
      <c r="G61" s="312">
        <f t="shared" si="3"/>
        <v>0</v>
      </c>
      <c r="H61" s="307"/>
      <c r="I61" s="312">
        <f>G61+H61</f>
        <v>0</v>
      </c>
      <c r="J61" s="112"/>
    </row>
    <row r="62" spans="1:10" ht="12.9" customHeight="1" x14ac:dyDescent="0.25">
      <c r="A62" s="1132" t="s">
        <v>1661</v>
      </c>
      <c r="B62" s="1133"/>
      <c r="C62" s="729"/>
      <c r="D62" s="433">
        <f t="shared" ref="D62:I62" si="6">SUM(D59:D61)</f>
        <v>0</v>
      </c>
      <c r="E62" s="433">
        <f t="shared" si="6"/>
        <v>0</v>
      </c>
      <c r="F62" s="433">
        <f t="shared" si="6"/>
        <v>0</v>
      </c>
      <c r="G62" s="433">
        <f t="shared" si="6"/>
        <v>0</v>
      </c>
      <c r="H62" s="433">
        <f t="shared" si="6"/>
        <v>0</v>
      </c>
      <c r="I62" s="433">
        <f t="shared" si="6"/>
        <v>0</v>
      </c>
      <c r="J62" s="112"/>
    </row>
    <row r="63" spans="1:10" ht="12.9" customHeight="1" x14ac:dyDescent="0.25">
      <c r="A63" s="1136" t="s">
        <v>1662</v>
      </c>
      <c r="B63" s="1137"/>
      <c r="C63" s="301"/>
      <c r="D63" s="726"/>
      <c r="E63" s="726"/>
      <c r="F63" s="730"/>
      <c r="G63" s="310">
        <f t="shared" ref="G63:G68" si="7">C63</f>
        <v>0</v>
      </c>
      <c r="H63" s="726"/>
      <c r="I63" s="310">
        <f t="shared" ref="I63:I68" si="8">G63</f>
        <v>0</v>
      </c>
      <c r="J63" s="112"/>
    </row>
    <row r="64" spans="1:10" ht="12.9" customHeight="1" x14ac:dyDescent="0.25">
      <c r="A64" s="1134" t="s">
        <v>1663</v>
      </c>
      <c r="B64" s="1135"/>
      <c r="C64" s="302"/>
      <c r="D64" s="731"/>
      <c r="E64" s="731"/>
      <c r="F64" s="732"/>
      <c r="G64" s="311">
        <f t="shared" si="7"/>
        <v>0</v>
      </c>
      <c r="H64" s="731"/>
      <c r="I64" s="311">
        <f t="shared" si="8"/>
        <v>0</v>
      </c>
      <c r="J64" s="112"/>
    </row>
    <row r="65" spans="1:10" ht="12.9" customHeight="1" x14ac:dyDescent="0.25">
      <c r="A65" s="1134" t="s">
        <v>1664</v>
      </c>
      <c r="B65" s="1135"/>
      <c r="C65" s="302"/>
      <c r="D65" s="731"/>
      <c r="E65" s="731"/>
      <c r="F65" s="732"/>
      <c r="G65" s="311">
        <f t="shared" si="7"/>
        <v>0</v>
      </c>
      <c r="H65" s="731"/>
      <c r="I65" s="311">
        <f t="shared" si="8"/>
        <v>0</v>
      </c>
      <c r="J65" s="112"/>
    </row>
    <row r="66" spans="1:10" ht="12.9" customHeight="1" x14ac:dyDescent="0.25">
      <c r="A66" s="1134" t="s">
        <v>1665</v>
      </c>
      <c r="B66" s="1135"/>
      <c r="C66" s="302"/>
      <c r="D66" s="731"/>
      <c r="E66" s="731"/>
      <c r="F66" s="732"/>
      <c r="G66" s="311">
        <f t="shared" si="7"/>
        <v>0</v>
      </c>
      <c r="H66" s="731"/>
      <c r="I66" s="311">
        <f t="shared" si="8"/>
        <v>0</v>
      </c>
      <c r="J66" s="112"/>
    </row>
    <row r="67" spans="1:10" ht="27" customHeight="1" x14ac:dyDescent="0.25">
      <c r="A67" s="1134" t="s">
        <v>1666</v>
      </c>
      <c r="B67" s="1135"/>
      <c r="C67" s="302"/>
      <c r="D67" s="731"/>
      <c r="E67" s="731"/>
      <c r="F67" s="732"/>
      <c r="G67" s="311">
        <f t="shared" si="7"/>
        <v>0</v>
      </c>
      <c r="H67" s="731"/>
      <c r="I67" s="311">
        <f t="shared" si="8"/>
        <v>0</v>
      </c>
      <c r="J67" s="112"/>
    </row>
    <row r="68" spans="1:10" ht="12.9" customHeight="1" x14ac:dyDescent="0.25">
      <c r="A68" s="1134" t="s">
        <v>1667</v>
      </c>
      <c r="B68" s="1135"/>
      <c r="C68" s="307"/>
      <c r="D68" s="727"/>
      <c r="E68" s="727"/>
      <c r="F68" s="729"/>
      <c r="G68" s="312">
        <f t="shared" si="7"/>
        <v>0</v>
      </c>
      <c r="H68" s="727"/>
      <c r="I68" s="312">
        <f t="shared" si="8"/>
        <v>0</v>
      </c>
      <c r="J68" s="112"/>
    </row>
    <row r="69" spans="1:10" ht="12.9" customHeight="1" x14ac:dyDescent="0.25">
      <c r="A69" s="1132" t="s">
        <v>1668</v>
      </c>
      <c r="B69" s="1133"/>
      <c r="C69" s="433">
        <f>SUM(C63:C68)</f>
        <v>0</v>
      </c>
      <c r="D69" s="733"/>
      <c r="E69" s="733"/>
      <c r="F69" s="733"/>
      <c r="G69" s="433">
        <f>SUM(G63:G68)</f>
        <v>0</v>
      </c>
      <c r="H69" s="733"/>
      <c r="I69" s="433">
        <f>SUM(I63:I68)</f>
        <v>0</v>
      </c>
      <c r="J69" s="112"/>
    </row>
    <row r="70" spans="1:10" ht="12.9" customHeight="1" x14ac:dyDescent="0.25">
      <c r="A70" s="1136" t="s">
        <v>1669</v>
      </c>
      <c r="B70" s="1137"/>
      <c r="C70" s="726"/>
      <c r="D70" s="732"/>
      <c r="E70" s="732"/>
      <c r="F70" s="732"/>
      <c r="G70" s="732"/>
      <c r="H70" s="301"/>
      <c r="I70" s="310">
        <f>H70</f>
        <v>0</v>
      </c>
      <c r="J70" s="112"/>
    </row>
    <row r="71" spans="1:10" ht="12.9" customHeight="1" x14ac:dyDescent="0.25">
      <c r="A71" s="1136" t="s">
        <v>1670</v>
      </c>
      <c r="B71" s="1137"/>
      <c r="C71" s="727"/>
      <c r="D71" s="729"/>
      <c r="E71" s="729"/>
      <c r="F71" s="729"/>
      <c r="G71" s="729"/>
      <c r="H71" s="307"/>
      <c r="I71" s="312">
        <f>H71</f>
        <v>0</v>
      </c>
    </row>
    <row r="72" spans="1:10" ht="12.9" customHeight="1" x14ac:dyDescent="0.25">
      <c r="A72" s="1132" t="s">
        <v>1671</v>
      </c>
      <c r="B72" s="1133"/>
      <c r="C72" s="728"/>
      <c r="D72" s="733"/>
      <c r="E72" s="733"/>
      <c r="F72" s="733"/>
      <c r="G72" s="733"/>
      <c r="H72" s="433">
        <f>SUM(H70:H71)</f>
        <v>0</v>
      </c>
      <c r="I72" s="433">
        <f>SUM(I70:I71)</f>
        <v>0</v>
      </c>
    </row>
    <row r="73" spans="1:10" ht="12.9" customHeight="1" x14ac:dyDescent="0.25">
      <c r="A73" s="1136" t="s">
        <v>1035</v>
      </c>
      <c r="B73" s="1137"/>
      <c r="C73" s="726"/>
      <c r="D73" s="447"/>
      <c r="E73" s="448"/>
      <c r="F73" s="448"/>
      <c r="G73" s="310">
        <f>D73+E73+F73</f>
        <v>0</v>
      </c>
      <c r="H73" s="448"/>
      <c r="I73" s="310">
        <f>G73+H73</f>
        <v>0</v>
      </c>
    </row>
    <row r="74" spans="1:10" ht="12.9" customHeight="1" x14ac:dyDescent="0.25">
      <c r="A74" s="1134" t="s">
        <v>1036</v>
      </c>
      <c r="B74" s="1135"/>
      <c r="C74" s="727"/>
      <c r="D74" s="449"/>
      <c r="E74" s="299"/>
      <c r="F74" s="299"/>
      <c r="G74" s="312">
        <f>D74+E74+F74</f>
        <v>0</v>
      </c>
      <c r="H74" s="299"/>
      <c r="I74" s="312">
        <f>G74+H74</f>
        <v>0</v>
      </c>
    </row>
    <row r="75" spans="1:10" ht="12.9" customHeight="1" x14ac:dyDescent="0.25">
      <c r="A75" s="1132" t="s">
        <v>1037</v>
      </c>
      <c r="B75" s="1133"/>
      <c r="C75" s="728"/>
      <c r="D75" s="433">
        <f t="shared" ref="D75:I75" si="9">SUM(D73:D74)</f>
        <v>0</v>
      </c>
      <c r="E75" s="433">
        <f t="shared" si="9"/>
        <v>0</v>
      </c>
      <c r="F75" s="433">
        <f t="shared" si="9"/>
        <v>0</v>
      </c>
      <c r="G75" s="433">
        <f t="shared" si="9"/>
        <v>0</v>
      </c>
      <c r="H75" s="433">
        <f t="shared" si="9"/>
        <v>0</v>
      </c>
      <c r="I75" s="433">
        <f t="shared" si="9"/>
        <v>0</v>
      </c>
    </row>
    <row r="76" spans="1:10" ht="12.9" customHeight="1" x14ac:dyDescent="0.25">
      <c r="A76" s="1138" t="s">
        <v>975</v>
      </c>
      <c r="B76" s="1139"/>
      <c r="C76" s="728"/>
      <c r="D76" s="729"/>
      <c r="E76" s="729"/>
      <c r="F76" s="729"/>
      <c r="G76" s="729"/>
      <c r="H76" s="274"/>
      <c r="I76" s="249">
        <f>H76</f>
        <v>0</v>
      </c>
    </row>
    <row r="77" spans="1:10" ht="12.9" customHeight="1" x14ac:dyDescent="0.25">
      <c r="A77" s="1138" t="s">
        <v>892</v>
      </c>
      <c r="B77" s="1139"/>
      <c r="C77" s="728"/>
      <c r="D77" s="449"/>
      <c r="E77" s="729"/>
      <c r="F77" s="449"/>
      <c r="G77" s="249">
        <f>D77+F77</f>
        <v>0</v>
      </c>
      <c r="H77" s="729"/>
      <c r="I77" s="249">
        <f>G77</f>
        <v>0</v>
      </c>
    </row>
    <row r="78" spans="1:10" ht="12.9" customHeight="1" x14ac:dyDescent="0.25">
      <c r="A78" s="1138" t="s">
        <v>1038</v>
      </c>
      <c r="B78" s="1139"/>
      <c r="C78" s="728"/>
      <c r="D78" s="729"/>
      <c r="E78" s="729"/>
      <c r="F78" s="449"/>
      <c r="G78" s="249">
        <f>F78</f>
        <v>0</v>
      </c>
      <c r="H78" s="729"/>
      <c r="I78" s="249">
        <f>G78</f>
        <v>0</v>
      </c>
    </row>
    <row r="79" spans="1:10" ht="12.9" customHeight="1" x14ac:dyDescent="0.25">
      <c r="A79" s="1138" t="s">
        <v>1039</v>
      </c>
      <c r="B79" s="1139"/>
      <c r="C79" s="728"/>
      <c r="D79" s="449"/>
      <c r="E79" s="449"/>
      <c r="F79" s="449"/>
      <c r="G79" s="335">
        <f>D79+E79+F79</f>
        <v>0</v>
      </c>
      <c r="H79" s="449"/>
      <c r="I79" s="335">
        <f>G79+H79</f>
        <v>0</v>
      </c>
    </row>
    <row r="80" spans="1:10" ht="12.9" customHeight="1" x14ac:dyDescent="0.25">
      <c r="A80" s="1138" t="s">
        <v>1482</v>
      </c>
      <c r="B80" s="1139"/>
      <c r="C80" s="728"/>
      <c r="D80" s="729"/>
      <c r="E80" s="729"/>
      <c r="F80" s="729"/>
      <c r="G80" s="335"/>
      <c r="H80" s="729"/>
      <c r="I80" s="335">
        <f>G80</f>
        <v>0</v>
      </c>
    </row>
    <row r="81" spans="1:9" ht="12.9" customHeight="1" x14ac:dyDescent="0.25">
      <c r="A81" s="1138" t="s">
        <v>1483</v>
      </c>
      <c r="B81" s="1139"/>
      <c r="C81" s="728"/>
      <c r="D81" s="449"/>
      <c r="E81" s="729"/>
      <c r="F81" s="274"/>
      <c r="G81" s="249">
        <f>D81+F81</f>
        <v>0</v>
      </c>
      <c r="H81" s="729"/>
      <c r="I81" s="249">
        <f>G81</f>
        <v>0</v>
      </c>
    </row>
    <row r="82" spans="1:9" ht="12.9" customHeight="1" x14ac:dyDescent="0.25">
      <c r="A82" s="1138" t="s">
        <v>1484</v>
      </c>
      <c r="B82" s="1139"/>
      <c r="C82" s="728"/>
      <c r="D82" s="449"/>
      <c r="E82" s="729"/>
      <c r="F82" s="449"/>
      <c r="G82" s="249">
        <f>D82+F82</f>
        <v>0</v>
      </c>
      <c r="H82" s="729"/>
      <c r="I82" s="249">
        <f>G82</f>
        <v>0</v>
      </c>
    </row>
    <row r="83" spans="1:9" ht="12.9" customHeight="1" x14ac:dyDescent="0.25">
      <c r="A83" s="1132" t="s">
        <v>1485</v>
      </c>
      <c r="B83" s="1133"/>
      <c r="C83" s="433">
        <f>C69</f>
        <v>0</v>
      </c>
      <c r="D83" s="433">
        <f>D38+D44+D53+D58+D62+D75+D77+D79+D81+D82</f>
        <v>0</v>
      </c>
      <c r="E83" s="433">
        <f>E38+E44+E53+E58+E62+E75+E79</f>
        <v>0</v>
      </c>
      <c r="F83" s="433">
        <f>F38+F44+F53+F58+F62+F75+F77+F78+F79+F81+F82</f>
        <v>0</v>
      </c>
      <c r="G83" s="433">
        <f>G38+G44+G53+G58+G62+G69+G75+G77+G78+G79+G80+G81+G82</f>
        <v>0</v>
      </c>
      <c r="H83" s="433">
        <f>H38+H44+H53+H58+H62+H72+H75+H76+H79</f>
        <v>0</v>
      </c>
      <c r="I83" s="433">
        <f>I38+I44+I53+I58+I62+I69+I72+I75+I76+I77+I78+I79+I80+I81+I82</f>
        <v>0</v>
      </c>
    </row>
    <row r="84" spans="1:9" ht="12.9" customHeight="1" x14ac:dyDescent="0.25">
      <c r="A84" s="67"/>
      <c r="B84" s="232"/>
      <c r="C84" s="296"/>
      <c r="D84" s="296"/>
      <c r="E84" s="296"/>
      <c r="F84" s="296"/>
      <c r="G84" s="296"/>
      <c r="H84" s="296"/>
    </row>
    <row r="85" spans="1:9" x14ac:dyDescent="0.25">
      <c r="A85" s="70" t="s">
        <v>1674</v>
      </c>
      <c r="B85" s="67"/>
      <c r="C85" s="296"/>
      <c r="D85" s="296"/>
      <c r="E85" s="296"/>
      <c r="F85" s="296"/>
      <c r="G85" s="296"/>
      <c r="H85" s="296"/>
    </row>
    <row r="86" spans="1:9" x14ac:dyDescent="0.25">
      <c r="A86" s="70" t="s">
        <v>972</v>
      </c>
      <c r="B86" s="67"/>
      <c r="C86" s="296"/>
      <c r="D86" s="296"/>
      <c r="E86" s="296"/>
      <c r="F86" s="296"/>
      <c r="G86" s="296"/>
      <c r="H86" s="296"/>
    </row>
    <row r="87" spans="1:9" x14ac:dyDescent="0.25">
      <c r="A87" s="70" t="s">
        <v>973</v>
      </c>
      <c r="B87" s="67"/>
      <c r="C87" s="296"/>
      <c r="D87" s="296"/>
      <c r="E87" s="296"/>
      <c r="F87" s="296"/>
      <c r="G87" s="296"/>
      <c r="H87" s="296"/>
    </row>
    <row r="88" spans="1:9" x14ac:dyDescent="0.25">
      <c r="A88" s="70" t="s">
        <v>974</v>
      </c>
      <c r="B88" s="67"/>
      <c r="C88" s="296"/>
      <c r="D88" s="296"/>
      <c r="E88" s="296"/>
      <c r="F88" s="296"/>
      <c r="G88" s="296"/>
      <c r="H88" s="296"/>
    </row>
  </sheetData>
  <mergeCells count="70">
    <mergeCell ref="A3:I3"/>
    <mergeCell ref="A4:I4"/>
    <mergeCell ref="A6:I6"/>
    <mergeCell ref="G8:G9"/>
    <mergeCell ref="A8:A9"/>
    <mergeCell ref="B8:B9"/>
    <mergeCell ref="F8:F9"/>
    <mergeCell ref="H8:H9"/>
    <mergeCell ref="I8:I9"/>
    <mergeCell ref="C8:D8"/>
    <mergeCell ref="E8:E9"/>
    <mergeCell ref="C31:D31"/>
    <mergeCell ref="A33:B33"/>
    <mergeCell ref="F31:F32"/>
    <mergeCell ref="A39:B39"/>
    <mergeCell ref="A29:I29"/>
    <mergeCell ref="A31:B32"/>
    <mergeCell ref="H31:H32"/>
    <mergeCell ref="I31:I32"/>
    <mergeCell ref="A34:B34"/>
    <mergeCell ref="A35:B35"/>
    <mergeCell ref="E31:E32"/>
    <mergeCell ref="G31:G32"/>
    <mergeCell ref="A53:B53"/>
    <mergeCell ref="A36:B36"/>
    <mergeCell ref="A37:B37"/>
    <mergeCell ref="A40:B40"/>
    <mergeCell ref="A41:B41"/>
    <mergeCell ref="A42:B42"/>
    <mergeCell ref="A38:B38"/>
    <mergeCell ref="A54:B54"/>
    <mergeCell ref="A56:B56"/>
    <mergeCell ref="A57:B57"/>
    <mergeCell ref="A44:B44"/>
    <mergeCell ref="A45:B45"/>
    <mergeCell ref="A46:B46"/>
    <mergeCell ref="A47:B47"/>
    <mergeCell ref="A48:B48"/>
    <mergeCell ref="A55:B55"/>
    <mergeCell ref="A43:B43"/>
    <mergeCell ref="A51:B51"/>
    <mergeCell ref="A52:B52"/>
    <mergeCell ref="A50:B50"/>
    <mergeCell ref="A49:B49"/>
    <mergeCell ref="A58:B58"/>
    <mergeCell ref="A59:B59"/>
    <mergeCell ref="A63:B63"/>
    <mergeCell ref="A70:B70"/>
    <mergeCell ref="A82:B82"/>
    <mergeCell ref="A74:B74"/>
    <mergeCell ref="A75:B75"/>
    <mergeCell ref="A77:B77"/>
    <mergeCell ref="A78:B78"/>
    <mergeCell ref="A76:B76"/>
    <mergeCell ref="A73:B73"/>
    <mergeCell ref="A60:B60"/>
    <mergeCell ref="A61:B61"/>
    <mergeCell ref="A64:B64"/>
    <mergeCell ref="A65:B65"/>
    <mergeCell ref="A62:B62"/>
    <mergeCell ref="A83:B83"/>
    <mergeCell ref="A66:B66"/>
    <mergeCell ref="A67:B67"/>
    <mergeCell ref="A68:B68"/>
    <mergeCell ref="A69:B69"/>
    <mergeCell ref="A71:B71"/>
    <mergeCell ref="A72:B72"/>
    <mergeCell ref="A79:B79"/>
    <mergeCell ref="A80:B80"/>
    <mergeCell ref="A81:B81"/>
  </mergeCells>
  <phoneticPr fontId="14" type="noConversion"/>
  <pageMargins left="0.28999999999999998" right="0.21" top="0.24" bottom="0.22" header="0.2" footer="0.22"/>
  <pageSetup paperSize="9" scale="90" orientation="landscape"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9"/>
  <dimension ref="A1:BN44"/>
  <sheetViews>
    <sheetView showGridLines="0" topLeftCell="B1" workbookViewId="0">
      <selection sqref="A1:H1"/>
    </sheetView>
  </sheetViews>
  <sheetFormatPr baseColWidth="10" defaultColWidth="11.453125" defaultRowHeight="12.9" x14ac:dyDescent="0.25"/>
  <cols>
    <col min="1" max="1" width="9.54296875" style="148" customWidth="1"/>
    <col min="2" max="2" width="55.7265625" style="148" customWidth="1"/>
    <col min="3" max="4" width="16.7265625" style="685" customWidth="1"/>
    <col min="5" max="16384" width="11.453125" style="148"/>
  </cols>
  <sheetData>
    <row r="1" spans="1:66" s="146" customFormat="1" ht="16.55" customHeight="1" x14ac:dyDescent="0.25">
      <c r="A1" s="149" t="s">
        <v>461</v>
      </c>
      <c r="B1" s="146" t="str">
        <f>'D04'!B1</f>
        <v xml:space="preserve"> ………………… </v>
      </c>
      <c r="C1" s="671"/>
      <c r="D1" s="671"/>
    </row>
    <row r="2" spans="1:66" s="146" customFormat="1" ht="16.55" customHeight="1" x14ac:dyDescent="0.25">
      <c r="A2" s="150" t="s">
        <v>1408</v>
      </c>
      <c r="B2" s="485">
        <f>'D04'!B2</f>
        <v>0</v>
      </c>
      <c r="C2" s="671"/>
      <c r="D2" s="671"/>
    </row>
    <row r="3" spans="1:66" s="146" customFormat="1" ht="29.95" customHeight="1" x14ac:dyDescent="0.25">
      <c r="B3" s="1383" t="s">
        <v>333</v>
      </c>
      <c r="C3" s="1384"/>
      <c r="D3" s="1384"/>
    </row>
    <row r="4" spans="1:66" s="146" customFormat="1" ht="16.55" customHeight="1" x14ac:dyDescent="0.25">
      <c r="B4" s="1384" t="s">
        <v>332</v>
      </c>
      <c r="C4" s="1384"/>
      <c r="D4" s="1384"/>
    </row>
    <row r="5" spans="1:66" s="146" customFormat="1" ht="16.55" customHeight="1" x14ac:dyDescent="0.25">
      <c r="C5" s="671"/>
      <c r="D5" s="671" t="s">
        <v>1628</v>
      </c>
    </row>
    <row r="6" spans="1:66" s="146" customFormat="1" ht="16.55" customHeight="1" x14ac:dyDescent="0.25">
      <c r="C6" s="1372">
        <v>211</v>
      </c>
      <c r="D6" s="1373"/>
      <c r="E6" s="1372">
        <v>212</v>
      </c>
      <c r="F6" s="1373"/>
      <c r="G6" s="1372">
        <v>214</v>
      </c>
      <c r="H6" s="1373"/>
      <c r="I6" s="1372">
        <v>220</v>
      </c>
      <c r="J6" s="1373"/>
      <c r="K6" s="1372">
        <v>231</v>
      </c>
      <c r="L6" s="1373"/>
      <c r="M6" s="1372">
        <v>232</v>
      </c>
      <c r="N6" s="1373"/>
      <c r="O6" s="1372">
        <v>241</v>
      </c>
      <c r="P6" s="1373"/>
      <c r="Q6" s="1372">
        <v>242</v>
      </c>
      <c r="R6" s="1373"/>
      <c r="S6" s="1372">
        <v>248</v>
      </c>
      <c r="T6" s="1373"/>
      <c r="U6" s="1372">
        <v>251</v>
      </c>
      <c r="V6" s="1373"/>
      <c r="W6" s="1372">
        <v>252</v>
      </c>
      <c r="X6" s="1373"/>
      <c r="Y6" s="1372">
        <v>253</v>
      </c>
      <c r="Z6" s="1373"/>
      <c r="AA6" s="1372">
        <v>261</v>
      </c>
      <c r="AB6" s="1373"/>
      <c r="AC6" s="1372">
        <v>262</v>
      </c>
      <c r="AD6" s="1373"/>
      <c r="AE6" s="1372">
        <v>263</v>
      </c>
      <c r="AF6" s="1373"/>
      <c r="AG6" s="1372">
        <v>264</v>
      </c>
      <c r="AH6" s="1373"/>
      <c r="AI6" s="1372">
        <v>265</v>
      </c>
      <c r="AJ6" s="1373"/>
      <c r="AK6" s="1372">
        <v>266</v>
      </c>
      <c r="AL6" s="1373"/>
      <c r="AM6" s="1372">
        <v>271</v>
      </c>
      <c r="AN6" s="1373"/>
      <c r="AO6" s="1372">
        <v>272</v>
      </c>
      <c r="AP6" s="1373"/>
      <c r="AQ6" s="1372">
        <v>273</v>
      </c>
      <c r="AR6" s="1373"/>
      <c r="AS6" s="1372">
        <v>274</v>
      </c>
      <c r="AT6" s="1373"/>
      <c r="AU6" s="1372">
        <v>281</v>
      </c>
      <c r="AV6" s="1373"/>
      <c r="AW6" s="1372">
        <v>282</v>
      </c>
      <c r="AX6" s="1373"/>
      <c r="AY6" s="1372">
        <v>283</v>
      </c>
      <c r="AZ6" s="1373"/>
      <c r="BA6" s="1372">
        <v>284</v>
      </c>
      <c r="BB6" s="1373"/>
      <c r="BC6" s="1372">
        <v>285</v>
      </c>
      <c r="BD6" s="1373"/>
      <c r="BE6" s="1372">
        <v>286</v>
      </c>
      <c r="BF6" s="1373"/>
      <c r="BG6" s="1372">
        <v>288</v>
      </c>
      <c r="BH6" s="1373"/>
      <c r="BI6" s="1372">
        <v>291</v>
      </c>
      <c r="BJ6" s="1373"/>
      <c r="BK6" s="1372">
        <v>292</v>
      </c>
      <c r="BL6" s="1373"/>
      <c r="BM6" s="1372">
        <v>293</v>
      </c>
      <c r="BN6" s="1373"/>
    </row>
    <row r="7" spans="1:66" s="146" customFormat="1" ht="29.95" customHeight="1" x14ac:dyDescent="0.25">
      <c r="A7" s="1385" t="s">
        <v>288</v>
      </c>
      <c r="B7" s="1386"/>
      <c r="C7" s="672" t="s">
        <v>289</v>
      </c>
      <c r="D7" s="673" t="s">
        <v>40</v>
      </c>
      <c r="E7" s="672" t="s">
        <v>289</v>
      </c>
      <c r="F7" s="673" t="s">
        <v>40</v>
      </c>
      <c r="G7" s="672" t="s">
        <v>289</v>
      </c>
      <c r="H7" s="673" t="s">
        <v>40</v>
      </c>
      <c r="I7" s="672" t="s">
        <v>289</v>
      </c>
      <c r="J7" s="673" t="s">
        <v>40</v>
      </c>
      <c r="K7" s="672" t="s">
        <v>289</v>
      </c>
      <c r="L7" s="673" t="s">
        <v>40</v>
      </c>
      <c r="M7" s="672" t="s">
        <v>289</v>
      </c>
      <c r="N7" s="673" t="s">
        <v>40</v>
      </c>
      <c r="O7" s="672" t="s">
        <v>289</v>
      </c>
      <c r="P7" s="673" t="s">
        <v>40</v>
      </c>
      <c r="Q7" s="672" t="s">
        <v>289</v>
      </c>
      <c r="R7" s="673" t="s">
        <v>40</v>
      </c>
      <c r="S7" s="672" t="s">
        <v>289</v>
      </c>
      <c r="T7" s="673" t="s">
        <v>40</v>
      </c>
      <c r="U7" s="672" t="s">
        <v>289</v>
      </c>
      <c r="V7" s="673" t="s">
        <v>40</v>
      </c>
      <c r="W7" s="672" t="s">
        <v>289</v>
      </c>
      <c r="X7" s="673" t="s">
        <v>40</v>
      </c>
      <c r="Y7" s="672" t="s">
        <v>289</v>
      </c>
      <c r="Z7" s="673" t="s">
        <v>40</v>
      </c>
      <c r="AA7" s="672" t="s">
        <v>289</v>
      </c>
      <c r="AB7" s="673" t="s">
        <v>40</v>
      </c>
      <c r="AC7" s="672" t="s">
        <v>289</v>
      </c>
      <c r="AD7" s="673" t="s">
        <v>40</v>
      </c>
      <c r="AE7" s="672" t="s">
        <v>289</v>
      </c>
      <c r="AF7" s="673" t="s">
        <v>40</v>
      </c>
      <c r="AG7" s="672" t="s">
        <v>289</v>
      </c>
      <c r="AH7" s="673" t="s">
        <v>40</v>
      </c>
      <c r="AI7" s="672" t="s">
        <v>289</v>
      </c>
      <c r="AJ7" s="673" t="s">
        <v>40</v>
      </c>
      <c r="AK7" s="672" t="s">
        <v>289</v>
      </c>
      <c r="AL7" s="673" t="s">
        <v>40</v>
      </c>
      <c r="AM7" s="672" t="s">
        <v>289</v>
      </c>
      <c r="AN7" s="673" t="s">
        <v>40</v>
      </c>
      <c r="AO7" s="672" t="s">
        <v>289</v>
      </c>
      <c r="AP7" s="673" t="s">
        <v>40</v>
      </c>
      <c r="AQ7" s="672" t="s">
        <v>289</v>
      </c>
      <c r="AR7" s="673" t="s">
        <v>40</v>
      </c>
      <c r="AS7" s="672" t="s">
        <v>289</v>
      </c>
      <c r="AT7" s="673" t="s">
        <v>40</v>
      </c>
      <c r="AU7" s="672" t="s">
        <v>289</v>
      </c>
      <c r="AV7" s="673" t="s">
        <v>40</v>
      </c>
      <c r="AW7" s="672" t="s">
        <v>289</v>
      </c>
      <c r="AX7" s="673" t="s">
        <v>40</v>
      </c>
      <c r="AY7" s="672" t="s">
        <v>289</v>
      </c>
      <c r="AZ7" s="673" t="s">
        <v>40</v>
      </c>
      <c r="BA7" s="672" t="s">
        <v>289</v>
      </c>
      <c r="BB7" s="673" t="s">
        <v>40</v>
      </c>
      <c r="BC7" s="672" t="s">
        <v>289</v>
      </c>
      <c r="BD7" s="673" t="s">
        <v>40</v>
      </c>
      <c r="BE7" s="672" t="s">
        <v>289</v>
      </c>
      <c r="BF7" s="673" t="s">
        <v>40</v>
      </c>
      <c r="BG7" s="672" t="s">
        <v>289</v>
      </c>
      <c r="BH7" s="673" t="s">
        <v>40</v>
      </c>
      <c r="BI7" s="672" t="s">
        <v>289</v>
      </c>
      <c r="BJ7" s="673" t="s">
        <v>40</v>
      </c>
      <c r="BK7" s="672" t="s">
        <v>289</v>
      </c>
      <c r="BL7" s="673" t="s">
        <v>40</v>
      </c>
      <c r="BM7" s="672" t="s">
        <v>289</v>
      </c>
      <c r="BN7" s="673" t="s">
        <v>40</v>
      </c>
    </row>
    <row r="8" spans="1:66" s="146" customFormat="1" ht="16.55" customHeight="1" x14ac:dyDescent="0.25">
      <c r="A8" s="1374" t="s">
        <v>290</v>
      </c>
      <c r="B8" s="1375"/>
      <c r="C8" s="674"/>
      <c r="D8" s="672"/>
      <c r="E8" s="674"/>
      <c r="F8" s="672"/>
      <c r="G8" s="674"/>
      <c r="H8" s="672"/>
      <c r="I8" s="674"/>
      <c r="J8" s="672"/>
      <c r="K8" s="674"/>
      <c r="L8" s="672"/>
      <c r="M8" s="674"/>
      <c r="N8" s="672"/>
      <c r="O8" s="674"/>
      <c r="P8" s="672"/>
      <c r="Q8" s="674"/>
      <c r="R8" s="672"/>
      <c r="S8" s="674"/>
      <c r="T8" s="672"/>
      <c r="U8" s="674"/>
      <c r="V8" s="672"/>
      <c r="W8" s="674"/>
      <c r="X8" s="672"/>
      <c r="Y8" s="674"/>
      <c r="Z8" s="672"/>
      <c r="AA8" s="674"/>
      <c r="AB8" s="672"/>
      <c r="AC8" s="674"/>
      <c r="AD8" s="672"/>
      <c r="AE8" s="674"/>
      <c r="AF8" s="672"/>
      <c r="AG8" s="674"/>
      <c r="AH8" s="672"/>
      <c r="AI8" s="674"/>
      <c r="AJ8" s="672"/>
      <c r="AK8" s="674"/>
      <c r="AL8" s="672"/>
      <c r="AM8" s="674"/>
      <c r="AN8" s="672"/>
      <c r="AO8" s="674"/>
      <c r="AP8" s="672"/>
      <c r="AQ8" s="674"/>
      <c r="AR8" s="672"/>
      <c r="AS8" s="674"/>
      <c r="AT8" s="672"/>
      <c r="AU8" s="674"/>
      <c r="AV8" s="672"/>
      <c r="AW8" s="674"/>
      <c r="AX8" s="672"/>
      <c r="AY8" s="674"/>
      <c r="AZ8" s="672"/>
      <c r="BA8" s="674"/>
      <c r="BB8" s="672"/>
      <c r="BC8" s="674"/>
      <c r="BD8" s="672"/>
      <c r="BE8" s="674"/>
      <c r="BF8" s="672"/>
      <c r="BG8" s="674"/>
      <c r="BH8" s="672"/>
      <c r="BI8" s="674"/>
      <c r="BJ8" s="672"/>
      <c r="BK8" s="674"/>
      <c r="BL8" s="672"/>
      <c r="BM8" s="674"/>
      <c r="BN8" s="672"/>
    </row>
    <row r="9" spans="1:66" s="146" customFormat="1" ht="21.9" customHeight="1" x14ac:dyDescent="0.25">
      <c r="A9" s="1376" t="s">
        <v>291</v>
      </c>
      <c r="B9" s="1377"/>
      <c r="C9" s="675"/>
      <c r="D9" s="672"/>
      <c r="E9" s="675"/>
      <c r="F9" s="672"/>
      <c r="G9" s="675"/>
      <c r="H9" s="672"/>
      <c r="I9" s="675"/>
      <c r="J9" s="672"/>
      <c r="K9" s="675"/>
      <c r="L9" s="672"/>
      <c r="M9" s="675"/>
      <c r="N9" s="672"/>
      <c r="O9" s="675"/>
      <c r="P9" s="672"/>
      <c r="Q9" s="675"/>
      <c r="R9" s="672"/>
      <c r="S9" s="675"/>
      <c r="T9" s="672"/>
      <c r="U9" s="675"/>
      <c r="V9" s="672"/>
      <c r="W9" s="675"/>
      <c r="X9" s="672"/>
      <c r="Y9" s="675"/>
      <c r="Z9" s="672"/>
      <c r="AA9" s="675"/>
      <c r="AB9" s="672"/>
      <c r="AC9" s="675"/>
      <c r="AD9" s="672"/>
      <c r="AE9" s="675"/>
      <c r="AF9" s="672"/>
      <c r="AG9" s="675"/>
      <c r="AH9" s="672"/>
      <c r="AI9" s="675"/>
      <c r="AJ9" s="672"/>
      <c r="AK9" s="675"/>
      <c r="AL9" s="672"/>
      <c r="AM9" s="675"/>
      <c r="AN9" s="672"/>
      <c r="AO9" s="675"/>
      <c r="AP9" s="672"/>
      <c r="AQ9" s="675"/>
      <c r="AR9" s="672"/>
      <c r="AS9" s="675"/>
      <c r="AT9" s="672"/>
      <c r="AU9" s="675"/>
      <c r="AV9" s="672"/>
      <c r="AW9" s="675"/>
      <c r="AX9" s="672"/>
      <c r="AY9" s="675"/>
      <c r="AZ9" s="672"/>
      <c r="BA9" s="675"/>
      <c r="BB9" s="672"/>
      <c r="BC9" s="675"/>
      <c r="BD9" s="672"/>
      <c r="BE9" s="675"/>
      <c r="BF9" s="672"/>
      <c r="BG9" s="675"/>
      <c r="BH9" s="672"/>
      <c r="BI9" s="675"/>
      <c r="BJ9" s="672"/>
      <c r="BK9" s="675"/>
      <c r="BL9" s="672"/>
      <c r="BM9" s="675"/>
      <c r="BN9" s="672"/>
    </row>
    <row r="10" spans="1:66" s="146" customFormat="1" ht="21.9" customHeight="1" x14ac:dyDescent="0.25">
      <c r="A10" s="1378" t="s">
        <v>16</v>
      </c>
      <c r="B10" s="1379"/>
      <c r="C10" s="676">
        <f t="shared" ref="C10:AH10" si="0">C11+C12</f>
        <v>0</v>
      </c>
      <c r="D10" s="676">
        <f t="shared" si="0"/>
        <v>0</v>
      </c>
      <c r="E10" s="676">
        <f t="shared" si="0"/>
        <v>0</v>
      </c>
      <c r="F10" s="676">
        <f t="shared" si="0"/>
        <v>0</v>
      </c>
      <c r="G10" s="676">
        <f t="shared" si="0"/>
        <v>0</v>
      </c>
      <c r="H10" s="676">
        <f t="shared" si="0"/>
        <v>0</v>
      </c>
      <c r="I10" s="676">
        <f t="shared" si="0"/>
        <v>0</v>
      </c>
      <c r="J10" s="676">
        <f t="shared" si="0"/>
        <v>0</v>
      </c>
      <c r="K10" s="676">
        <f t="shared" si="0"/>
        <v>0</v>
      </c>
      <c r="L10" s="676">
        <f t="shared" si="0"/>
        <v>0</v>
      </c>
      <c r="M10" s="676">
        <f t="shared" si="0"/>
        <v>0</v>
      </c>
      <c r="N10" s="676">
        <f t="shared" si="0"/>
        <v>0</v>
      </c>
      <c r="O10" s="676">
        <f t="shared" si="0"/>
        <v>0</v>
      </c>
      <c r="P10" s="676">
        <f t="shared" si="0"/>
        <v>0</v>
      </c>
      <c r="Q10" s="676">
        <f t="shared" si="0"/>
        <v>0</v>
      </c>
      <c r="R10" s="676">
        <f t="shared" si="0"/>
        <v>0</v>
      </c>
      <c r="S10" s="676">
        <f t="shared" si="0"/>
        <v>0</v>
      </c>
      <c r="T10" s="676">
        <f t="shared" si="0"/>
        <v>0</v>
      </c>
      <c r="U10" s="676">
        <f t="shared" si="0"/>
        <v>0</v>
      </c>
      <c r="V10" s="676">
        <f t="shared" si="0"/>
        <v>0</v>
      </c>
      <c r="W10" s="676">
        <f t="shared" si="0"/>
        <v>0</v>
      </c>
      <c r="X10" s="676">
        <f t="shared" si="0"/>
        <v>0</v>
      </c>
      <c r="Y10" s="676">
        <f t="shared" si="0"/>
        <v>0</v>
      </c>
      <c r="Z10" s="676">
        <f t="shared" si="0"/>
        <v>0</v>
      </c>
      <c r="AA10" s="676">
        <f t="shared" si="0"/>
        <v>0</v>
      </c>
      <c r="AB10" s="676">
        <f t="shared" si="0"/>
        <v>0</v>
      </c>
      <c r="AC10" s="676">
        <f t="shared" si="0"/>
        <v>0</v>
      </c>
      <c r="AD10" s="676">
        <f t="shared" si="0"/>
        <v>0</v>
      </c>
      <c r="AE10" s="676">
        <f t="shared" si="0"/>
        <v>0</v>
      </c>
      <c r="AF10" s="676">
        <f t="shared" si="0"/>
        <v>0</v>
      </c>
      <c r="AG10" s="676">
        <f t="shared" si="0"/>
        <v>0</v>
      </c>
      <c r="AH10" s="676">
        <f t="shared" si="0"/>
        <v>0</v>
      </c>
      <c r="AI10" s="676">
        <f t="shared" ref="AI10:BH10" si="1">AI11+AI12</f>
        <v>0</v>
      </c>
      <c r="AJ10" s="676">
        <f t="shared" si="1"/>
        <v>0</v>
      </c>
      <c r="AK10" s="676">
        <f t="shared" si="1"/>
        <v>0</v>
      </c>
      <c r="AL10" s="676">
        <f t="shared" si="1"/>
        <v>0</v>
      </c>
      <c r="AM10" s="676">
        <f t="shared" si="1"/>
        <v>0</v>
      </c>
      <c r="AN10" s="676">
        <f t="shared" si="1"/>
        <v>0</v>
      </c>
      <c r="AO10" s="676">
        <f t="shared" si="1"/>
        <v>0</v>
      </c>
      <c r="AP10" s="676">
        <f t="shared" si="1"/>
        <v>0</v>
      </c>
      <c r="AQ10" s="676">
        <f t="shared" si="1"/>
        <v>0</v>
      </c>
      <c r="AR10" s="676">
        <f t="shared" si="1"/>
        <v>0</v>
      </c>
      <c r="AS10" s="676">
        <f t="shared" si="1"/>
        <v>0</v>
      </c>
      <c r="AT10" s="676">
        <f t="shared" si="1"/>
        <v>0</v>
      </c>
      <c r="AU10" s="676">
        <f t="shared" si="1"/>
        <v>0</v>
      </c>
      <c r="AV10" s="676">
        <f t="shared" si="1"/>
        <v>0</v>
      </c>
      <c r="AW10" s="676">
        <f t="shared" si="1"/>
        <v>0</v>
      </c>
      <c r="AX10" s="676">
        <f t="shared" si="1"/>
        <v>0</v>
      </c>
      <c r="AY10" s="676">
        <f t="shared" si="1"/>
        <v>0</v>
      </c>
      <c r="AZ10" s="676">
        <f t="shared" si="1"/>
        <v>0</v>
      </c>
      <c r="BA10" s="676">
        <f t="shared" si="1"/>
        <v>0</v>
      </c>
      <c r="BB10" s="676">
        <f t="shared" si="1"/>
        <v>0</v>
      </c>
      <c r="BC10" s="676">
        <f t="shared" si="1"/>
        <v>0</v>
      </c>
      <c r="BD10" s="676">
        <f t="shared" si="1"/>
        <v>0</v>
      </c>
      <c r="BE10" s="676">
        <f t="shared" si="1"/>
        <v>0</v>
      </c>
      <c r="BF10" s="676">
        <f t="shared" si="1"/>
        <v>0</v>
      </c>
      <c r="BG10" s="676">
        <f t="shared" si="1"/>
        <v>0</v>
      </c>
      <c r="BH10" s="676">
        <f t="shared" si="1"/>
        <v>0</v>
      </c>
      <c r="BI10" s="676">
        <f t="shared" ref="BI10:BN10" si="2">BI11+BI12</f>
        <v>0</v>
      </c>
      <c r="BJ10" s="676">
        <f t="shared" si="2"/>
        <v>0</v>
      </c>
      <c r="BK10" s="676">
        <f t="shared" si="2"/>
        <v>0</v>
      </c>
      <c r="BL10" s="676">
        <f t="shared" si="2"/>
        <v>0</v>
      </c>
      <c r="BM10" s="676">
        <f t="shared" si="2"/>
        <v>0</v>
      </c>
      <c r="BN10" s="676">
        <f t="shared" si="2"/>
        <v>0</v>
      </c>
    </row>
    <row r="11" spans="1:66" s="146" customFormat="1" ht="21.9" customHeight="1" x14ac:dyDescent="0.25">
      <c r="A11" s="1378" t="s">
        <v>17</v>
      </c>
      <c r="B11" s="1379"/>
      <c r="C11" s="675"/>
      <c r="D11" s="677"/>
      <c r="E11" s="675"/>
      <c r="F11" s="677"/>
      <c r="G11" s="675"/>
      <c r="H11" s="677"/>
      <c r="I11" s="675"/>
      <c r="J11" s="677"/>
      <c r="K11" s="675"/>
      <c r="L11" s="677"/>
      <c r="M11" s="675"/>
      <c r="N11" s="677"/>
      <c r="O11" s="675"/>
      <c r="P11" s="677"/>
      <c r="Q11" s="675"/>
      <c r="R11" s="677"/>
      <c r="S11" s="675"/>
      <c r="T11" s="677"/>
      <c r="U11" s="675"/>
      <c r="V11" s="677"/>
      <c r="W11" s="675"/>
      <c r="X11" s="677"/>
      <c r="Y11" s="675"/>
      <c r="Z11" s="677"/>
      <c r="AA11" s="675"/>
      <c r="AB11" s="677"/>
      <c r="AC11" s="675"/>
      <c r="AD11" s="677"/>
      <c r="AE11" s="675"/>
      <c r="AF11" s="677"/>
      <c r="AG11" s="675"/>
      <c r="AH11" s="677"/>
      <c r="AI11" s="675"/>
      <c r="AJ11" s="677"/>
      <c r="AK11" s="675"/>
      <c r="AL11" s="677"/>
      <c r="AM11" s="675"/>
      <c r="AN11" s="677"/>
      <c r="AO11" s="675"/>
      <c r="AP11" s="677"/>
      <c r="AQ11" s="675"/>
      <c r="AR11" s="677"/>
      <c r="AS11" s="675"/>
      <c r="AT11" s="677"/>
      <c r="AU11" s="675"/>
      <c r="AV11" s="677"/>
      <c r="AW11" s="675"/>
      <c r="AX11" s="677"/>
      <c r="AY11" s="675"/>
      <c r="AZ11" s="677"/>
      <c r="BA11" s="675"/>
      <c r="BB11" s="677"/>
      <c r="BC11" s="675"/>
      <c r="BD11" s="677"/>
      <c r="BE11" s="675"/>
      <c r="BF11" s="677"/>
      <c r="BG11" s="675"/>
      <c r="BH11" s="677"/>
      <c r="BI11" s="675"/>
      <c r="BJ11" s="677"/>
      <c r="BK11" s="675"/>
      <c r="BL11" s="677"/>
      <c r="BM11" s="675"/>
      <c r="BN11" s="677"/>
    </row>
    <row r="12" spans="1:66" s="146" customFormat="1" ht="21.9" customHeight="1" x14ac:dyDescent="0.25">
      <c r="A12" s="1378" t="s">
        <v>18</v>
      </c>
      <c r="B12" s="1379"/>
      <c r="C12" s="678"/>
      <c r="D12" s="677"/>
      <c r="E12" s="678"/>
      <c r="F12" s="677"/>
      <c r="G12" s="678"/>
      <c r="H12" s="677"/>
      <c r="I12" s="678"/>
      <c r="J12" s="677"/>
      <c r="K12" s="678"/>
      <c r="L12" s="677"/>
      <c r="M12" s="678"/>
      <c r="N12" s="677"/>
      <c r="O12" s="678"/>
      <c r="P12" s="677"/>
      <c r="Q12" s="678"/>
      <c r="R12" s="677"/>
      <c r="S12" s="678"/>
      <c r="T12" s="677"/>
      <c r="U12" s="678"/>
      <c r="V12" s="677"/>
      <c r="W12" s="678"/>
      <c r="X12" s="677"/>
      <c r="Y12" s="678"/>
      <c r="Z12" s="677"/>
      <c r="AA12" s="678"/>
      <c r="AB12" s="677"/>
      <c r="AC12" s="678"/>
      <c r="AD12" s="677"/>
      <c r="AE12" s="678"/>
      <c r="AF12" s="677"/>
      <c r="AG12" s="678"/>
      <c r="AH12" s="677"/>
      <c r="AI12" s="678"/>
      <c r="AJ12" s="677"/>
      <c r="AK12" s="678"/>
      <c r="AL12" s="677"/>
      <c r="AM12" s="678"/>
      <c r="AN12" s="677"/>
      <c r="AO12" s="678"/>
      <c r="AP12" s="677"/>
      <c r="AQ12" s="678"/>
      <c r="AR12" s="677"/>
      <c r="AS12" s="678"/>
      <c r="AT12" s="677"/>
      <c r="AU12" s="678"/>
      <c r="AV12" s="677"/>
      <c r="AW12" s="678"/>
      <c r="AX12" s="677"/>
      <c r="AY12" s="678"/>
      <c r="AZ12" s="677"/>
      <c r="BA12" s="678"/>
      <c r="BB12" s="677"/>
      <c r="BC12" s="678"/>
      <c r="BD12" s="677"/>
      <c r="BE12" s="678"/>
      <c r="BF12" s="677"/>
      <c r="BG12" s="678"/>
      <c r="BH12" s="677"/>
      <c r="BI12" s="678"/>
      <c r="BJ12" s="677"/>
      <c r="BK12" s="678"/>
      <c r="BL12" s="677"/>
      <c r="BM12" s="678"/>
      <c r="BN12" s="677"/>
    </row>
    <row r="13" spans="1:66" s="146" customFormat="1" ht="21.9" customHeight="1" x14ac:dyDescent="0.25">
      <c r="A13" s="1378" t="s">
        <v>19</v>
      </c>
      <c r="B13" s="1379"/>
      <c r="C13" s="678" t="s">
        <v>21</v>
      </c>
      <c r="D13" s="677"/>
      <c r="E13" s="678" t="s">
        <v>21</v>
      </c>
      <c r="F13" s="677"/>
      <c r="G13" s="678" t="s">
        <v>21</v>
      </c>
      <c r="H13" s="677"/>
      <c r="I13" s="678" t="s">
        <v>21</v>
      </c>
      <c r="J13" s="677"/>
      <c r="K13" s="678" t="s">
        <v>21</v>
      </c>
      <c r="L13" s="677"/>
      <c r="M13" s="678" t="s">
        <v>21</v>
      </c>
      <c r="N13" s="677"/>
      <c r="O13" s="678" t="s">
        <v>21</v>
      </c>
      <c r="P13" s="677"/>
      <c r="Q13" s="678" t="s">
        <v>21</v>
      </c>
      <c r="R13" s="677"/>
      <c r="S13" s="678" t="s">
        <v>21</v>
      </c>
      <c r="T13" s="677"/>
      <c r="U13" s="678" t="s">
        <v>21</v>
      </c>
      <c r="V13" s="677"/>
      <c r="W13" s="678" t="s">
        <v>21</v>
      </c>
      <c r="X13" s="677"/>
      <c r="Y13" s="678" t="s">
        <v>21</v>
      </c>
      <c r="Z13" s="677"/>
      <c r="AA13" s="678" t="s">
        <v>21</v>
      </c>
      <c r="AB13" s="677"/>
      <c r="AC13" s="678" t="s">
        <v>21</v>
      </c>
      <c r="AD13" s="677"/>
      <c r="AE13" s="678" t="s">
        <v>21</v>
      </c>
      <c r="AF13" s="677"/>
      <c r="AG13" s="678" t="s">
        <v>21</v>
      </c>
      <c r="AH13" s="677"/>
      <c r="AI13" s="678" t="s">
        <v>21</v>
      </c>
      <c r="AJ13" s="677"/>
      <c r="AK13" s="678" t="s">
        <v>21</v>
      </c>
      <c r="AL13" s="677"/>
      <c r="AM13" s="678" t="s">
        <v>21</v>
      </c>
      <c r="AN13" s="677"/>
      <c r="AO13" s="678" t="s">
        <v>21</v>
      </c>
      <c r="AP13" s="677"/>
      <c r="AQ13" s="678" t="s">
        <v>21</v>
      </c>
      <c r="AR13" s="677"/>
      <c r="AS13" s="678" t="s">
        <v>21</v>
      </c>
      <c r="AT13" s="677"/>
      <c r="AU13" s="678" t="s">
        <v>21</v>
      </c>
      <c r="AV13" s="677"/>
      <c r="AW13" s="678" t="s">
        <v>21</v>
      </c>
      <c r="AX13" s="677"/>
      <c r="AY13" s="678" t="s">
        <v>21</v>
      </c>
      <c r="AZ13" s="677"/>
      <c r="BA13" s="678" t="s">
        <v>21</v>
      </c>
      <c r="BB13" s="677"/>
      <c r="BC13" s="678" t="s">
        <v>21</v>
      </c>
      <c r="BD13" s="677"/>
      <c r="BE13" s="678" t="s">
        <v>21</v>
      </c>
      <c r="BF13" s="677"/>
      <c r="BG13" s="678" t="s">
        <v>21</v>
      </c>
      <c r="BH13" s="677"/>
      <c r="BI13" s="678" t="s">
        <v>21</v>
      </c>
      <c r="BJ13" s="677"/>
      <c r="BK13" s="678" t="s">
        <v>21</v>
      </c>
      <c r="BL13" s="677"/>
      <c r="BM13" s="678" t="s">
        <v>21</v>
      </c>
      <c r="BN13" s="677"/>
    </row>
    <row r="14" spans="1:66" s="146" customFormat="1" ht="21.9" customHeight="1" x14ac:dyDescent="0.25">
      <c r="A14" s="1378" t="s">
        <v>20</v>
      </c>
      <c r="B14" s="1379"/>
      <c r="C14" s="676">
        <f t="shared" ref="C14:AH14" si="3">C15+C16</f>
        <v>0</v>
      </c>
      <c r="D14" s="676">
        <f t="shared" si="3"/>
        <v>0</v>
      </c>
      <c r="E14" s="676">
        <f t="shared" si="3"/>
        <v>0</v>
      </c>
      <c r="F14" s="676">
        <f t="shared" si="3"/>
        <v>0</v>
      </c>
      <c r="G14" s="676">
        <f t="shared" si="3"/>
        <v>0</v>
      </c>
      <c r="H14" s="676">
        <f t="shared" si="3"/>
        <v>0</v>
      </c>
      <c r="I14" s="676">
        <f t="shared" si="3"/>
        <v>0</v>
      </c>
      <c r="J14" s="676">
        <f t="shared" si="3"/>
        <v>0</v>
      </c>
      <c r="K14" s="676">
        <f t="shared" si="3"/>
        <v>0</v>
      </c>
      <c r="L14" s="676">
        <f t="shared" si="3"/>
        <v>0</v>
      </c>
      <c r="M14" s="676">
        <f t="shared" si="3"/>
        <v>0</v>
      </c>
      <c r="N14" s="676">
        <f t="shared" si="3"/>
        <v>0</v>
      </c>
      <c r="O14" s="676">
        <f t="shared" si="3"/>
        <v>0</v>
      </c>
      <c r="P14" s="676">
        <f t="shared" si="3"/>
        <v>0</v>
      </c>
      <c r="Q14" s="676">
        <f t="shared" si="3"/>
        <v>0</v>
      </c>
      <c r="R14" s="676">
        <f t="shared" si="3"/>
        <v>0</v>
      </c>
      <c r="S14" s="676">
        <f t="shared" si="3"/>
        <v>0</v>
      </c>
      <c r="T14" s="676">
        <f t="shared" si="3"/>
        <v>0</v>
      </c>
      <c r="U14" s="676">
        <f t="shared" si="3"/>
        <v>0</v>
      </c>
      <c r="V14" s="676">
        <f t="shared" si="3"/>
        <v>0</v>
      </c>
      <c r="W14" s="676">
        <f t="shared" si="3"/>
        <v>0</v>
      </c>
      <c r="X14" s="676">
        <f t="shared" si="3"/>
        <v>0</v>
      </c>
      <c r="Y14" s="676">
        <f t="shared" si="3"/>
        <v>0</v>
      </c>
      <c r="Z14" s="676">
        <f t="shared" si="3"/>
        <v>0</v>
      </c>
      <c r="AA14" s="676">
        <f t="shared" si="3"/>
        <v>0</v>
      </c>
      <c r="AB14" s="676">
        <f t="shared" si="3"/>
        <v>0</v>
      </c>
      <c r="AC14" s="676">
        <f t="shared" si="3"/>
        <v>0</v>
      </c>
      <c r="AD14" s="676">
        <f t="shared" si="3"/>
        <v>0</v>
      </c>
      <c r="AE14" s="676">
        <f t="shared" si="3"/>
        <v>0</v>
      </c>
      <c r="AF14" s="676">
        <f t="shared" si="3"/>
        <v>0</v>
      </c>
      <c r="AG14" s="676">
        <f t="shared" si="3"/>
        <v>0</v>
      </c>
      <c r="AH14" s="676">
        <f t="shared" si="3"/>
        <v>0</v>
      </c>
      <c r="AI14" s="676">
        <f t="shared" ref="AI14:BH14" si="4">AI15+AI16</f>
        <v>0</v>
      </c>
      <c r="AJ14" s="676">
        <f t="shared" si="4"/>
        <v>0</v>
      </c>
      <c r="AK14" s="676">
        <f t="shared" si="4"/>
        <v>0</v>
      </c>
      <c r="AL14" s="676">
        <f t="shared" si="4"/>
        <v>0</v>
      </c>
      <c r="AM14" s="676">
        <f t="shared" si="4"/>
        <v>0</v>
      </c>
      <c r="AN14" s="676">
        <f t="shared" si="4"/>
        <v>0</v>
      </c>
      <c r="AO14" s="676">
        <f t="shared" si="4"/>
        <v>0</v>
      </c>
      <c r="AP14" s="676">
        <f t="shared" si="4"/>
        <v>0</v>
      </c>
      <c r="AQ14" s="676">
        <f t="shared" si="4"/>
        <v>0</v>
      </c>
      <c r="AR14" s="676">
        <f t="shared" si="4"/>
        <v>0</v>
      </c>
      <c r="AS14" s="676">
        <f t="shared" si="4"/>
        <v>0</v>
      </c>
      <c r="AT14" s="676">
        <f t="shared" si="4"/>
        <v>0</v>
      </c>
      <c r="AU14" s="676">
        <f t="shared" si="4"/>
        <v>0</v>
      </c>
      <c r="AV14" s="676">
        <f t="shared" si="4"/>
        <v>0</v>
      </c>
      <c r="AW14" s="676">
        <f t="shared" si="4"/>
        <v>0</v>
      </c>
      <c r="AX14" s="676">
        <f t="shared" si="4"/>
        <v>0</v>
      </c>
      <c r="AY14" s="676">
        <f t="shared" si="4"/>
        <v>0</v>
      </c>
      <c r="AZ14" s="676">
        <f t="shared" si="4"/>
        <v>0</v>
      </c>
      <c r="BA14" s="676">
        <f t="shared" si="4"/>
        <v>0</v>
      </c>
      <c r="BB14" s="676">
        <f t="shared" si="4"/>
        <v>0</v>
      </c>
      <c r="BC14" s="676">
        <f t="shared" si="4"/>
        <v>0</v>
      </c>
      <c r="BD14" s="676">
        <f t="shared" si="4"/>
        <v>0</v>
      </c>
      <c r="BE14" s="676">
        <f t="shared" si="4"/>
        <v>0</v>
      </c>
      <c r="BF14" s="676">
        <f t="shared" si="4"/>
        <v>0</v>
      </c>
      <c r="BG14" s="676">
        <f t="shared" si="4"/>
        <v>0</v>
      </c>
      <c r="BH14" s="676">
        <f t="shared" si="4"/>
        <v>0</v>
      </c>
      <c r="BI14" s="676">
        <f t="shared" ref="BI14:BN14" si="5">BI15+BI16</f>
        <v>0</v>
      </c>
      <c r="BJ14" s="676">
        <f t="shared" si="5"/>
        <v>0</v>
      </c>
      <c r="BK14" s="676">
        <f t="shared" si="5"/>
        <v>0</v>
      </c>
      <c r="BL14" s="676">
        <f t="shared" si="5"/>
        <v>0</v>
      </c>
      <c r="BM14" s="676">
        <f t="shared" si="5"/>
        <v>0</v>
      </c>
      <c r="BN14" s="676">
        <f t="shared" si="5"/>
        <v>0</v>
      </c>
    </row>
    <row r="15" spans="1:66" s="146" customFormat="1" ht="21.9" customHeight="1" x14ac:dyDescent="0.25">
      <c r="A15" s="1378" t="s">
        <v>22</v>
      </c>
      <c r="B15" s="1379"/>
      <c r="C15" s="678"/>
      <c r="D15" s="677"/>
      <c r="E15" s="678"/>
      <c r="F15" s="677"/>
      <c r="G15" s="678"/>
      <c r="H15" s="677"/>
      <c r="I15" s="678"/>
      <c r="J15" s="677"/>
      <c r="K15" s="678"/>
      <c r="L15" s="677"/>
      <c r="M15" s="678"/>
      <c r="N15" s="677"/>
      <c r="O15" s="678"/>
      <c r="P15" s="677"/>
      <c r="Q15" s="678"/>
      <c r="R15" s="677"/>
      <c r="S15" s="678"/>
      <c r="T15" s="677"/>
      <c r="U15" s="678"/>
      <c r="V15" s="677"/>
      <c r="W15" s="678"/>
      <c r="X15" s="677"/>
      <c r="Y15" s="678"/>
      <c r="Z15" s="677"/>
      <c r="AA15" s="678"/>
      <c r="AB15" s="677"/>
      <c r="AC15" s="678"/>
      <c r="AD15" s="677"/>
      <c r="AE15" s="678"/>
      <c r="AF15" s="677"/>
      <c r="AG15" s="678"/>
      <c r="AH15" s="677"/>
      <c r="AI15" s="678"/>
      <c r="AJ15" s="677"/>
      <c r="AK15" s="678"/>
      <c r="AL15" s="677"/>
      <c r="AM15" s="678"/>
      <c r="AN15" s="677"/>
      <c r="AO15" s="678"/>
      <c r="AP15" s="677"/>
      <c r="AQ15" s="678"/>
      <c r="AR15" s="677"/>
      <c r="AS15" s="678"/>
      <c r="AT15" s="677"/>
      <c r="AU15" s="678"/>
      <c r="AV15" s="677"/>
      <c r="AW15" s="678"/>
      <c r="AX15" s="677"/>
      <c r="AY15" s="678"/>
      <c r="AZ15" s="677"/>
      <c r="BA15" s="678"/>
      <c r="BB15" s="677"/>
      <c r="BC15" s="678"/>
      <c r="BD15" s="677"/>
      <c r="BE15" s="678"/>
      <c r="BF15" s="677"/>
      <c r="BG15" s="678"/>
      <c r="BH15" s="677"/>
      <c r="BI15" s="678"/>
      <c r="BJ15" s="677"/>
      <c r="BK15" s="678"/>
      <c r="BL15" s="677"/>
      <c r="BM15" s="678"/>
      <c r="BN15" s="677"/>
    </row>
    <row r="16" spans="1:66" s="146" customFormat="1" ht="21.9" customHeight="1" x14ac:dyDescent="0.25">
      <c r="A16" s="1378" t="s">
        <v>23</v>
      </c>
      <c r="B16" s="1379"/>
      <c r="C16" s="678"/>
      <c r="D16" s="677"/>
      <c r="E16" s="678"/>
      <c r="F16" s="677"/>
      <c r="G16" s="678"/>
      <c r="H16" s="677"/>
      <c r="I16" s="678"/>
      <c r="J16" s="677"/>
      <c r="K16" s="678"/>
      <c r="L16" s="677"/>
      <c r="M16" s="678"/>
      <c r="N16" s="677"/>
      <c r="O16" s="678"/>
      <c r="P16" s="677"/>
      <c r="Q16" s="678"/>
      <c r="R16" s="677"/>
      <c r="S16" s="678"/>
      <c r="T16" s="677"/>
      <c r="U16" s="678"/>
      <c r="V16" s="677"/>
      <c r="W16" s="678"/>
      <c r="X16" s="677"/>
      <c r="Y16" s="678"/>
      <c r="Z16" s="677"/>
      <c r="AA16" s="678"/>
      <c r="AB16" s="677"/>
      <c r="AC16" s="678"/>
      <c r="AD16" s="677"/>
      <c r="AE16" s="678"/>
      <c r="AF16" s="677"/>
      <c r="AG16" s="678"/>
      <c r="AH16" s="677"/>
      <c r="AI16" s="678"/>
      <c r="AJ16" s="677"/>
      <c r="AK16" s="678"/>
      <c r="AL16" s="677"/>
      <c r="AM16" s="678"/>
      <c r="AN16" s="677"/>
      <c r="AO16" s="678"/>
      <c r="AP16" s="677"/>
      <c r="AQ16" s="678"/>
      <c r="AR16" s="677"/>
      <c r="AS16" s="678"/>
      <c r="AT16" s="677"/>
      <c r="AU16" s="678"/>
      <c r="AV16" s="677"/>
      <c r="AW16" s="678"/>
      <c r="AX16" s="677"/>
      <c r="AY16" s="678"/>
      <c r="AZ16" s="677"/>
      <c r="BA16" s="678"/>
      <c r="BB16" s="677"/>
      <c r="BC16" s="678"/>
      <c r="BD16" s="677"/>
      <c r="BE16" s="678"/>
      <c r="BF16" s="677"/>
      <c r="BG16" s="678"/>
      <c r="BH16" s="677"/>
      <c r="BI16" s="678"/>
      <c r="BJ16" s="677"/>
      <c r="BK16" s="678"/>
      <c r="BL16" s="677"/>
      <c r="BM16" s="678"/>
      <c r="BN16" s="677"/>
    </row>
    <row r="17" spans="1:66" s="146" customFormat="1" ht="21.9" customHeight="1" x14ac:dyDescent="0.25">
      <c r="A17" s="1380" t="s">
        <v>24</v>
      </c>
      <c r="B17" s="1381"/>
      <c r="C17" s="679">
        <f>C10+C14</f>
        <v>0</v>
      </c>
      <c r="D17" s="679">
        <f>D10+D13+D14</f>
        <v>0</v>
      </c>
      <c r="E17" s="679">
        <f>E10+E14</f>
        <v>0</v>
      </c>
      <c r="F17" s="679">
        <f>F10+F13+F14</f>
        <v>0</v>
      </c>
      <c r="G17" s="679">
        <f>G10+G14</f>
        <v>0</v>
      </c>
      <c r="H17" s="679">
        <f>H10+H13+H14</f>
        <v>0</v>
      </c>
      <c r="I17" s="679">
        <f>I10+I14</f>
        <v>0</v>
      </c>
      <c r="J17" s="679">
        <f>J10+J13+J14</f>
        <v>0</v>
      </c>
      <c r="K17" s="679">
        <f>K10+K14</f>
        <v>0</v>
      </c>
      <c r="L17" s="679">
        <f>L10+L13+L14</f>
        <v>0</v>
      </c>
      <c r="M17" s="679">
        <f>M10+M14</f>
        <v>0</v>
      </c>
      <c r="N17" s="679">
        <f>N10+N13+N14</f>
        <v>0</v>
      </c>
      <c r="O17" s="679">
        <f>O10+O14</f>
        <v>0</v>
      </c>
      <c r="P17" s="679">
        <f>P10+P13+P14</f>
        <v>0</v>
      </c>
      <c r="Q17" s="679">
        <f>Q10+Q14</f>
        <v>0</v>
      </c>
      <c r="R17" s="679">
        <f>R10+R13+R14</f>
        <v>0</v>
      </c>
      <c r="S17" s="679">
        <f>S10+S14</f>
        <v>0</v>
      </c>
      <c r="T17" s="679">
        <f>T10+T13+T14</f>
        <v>0</v>
      </c>
      <c r="U17" s="679">
        <f>U10+U14</f>
        <v>0</v>
      </c>
      <c r="V17" s="679">
        <f>V10+V13+V14</f>
        <v>0</v>
      </c>
      <c r="W17" s="679">
        <f>W10+W14</f>
        <v>0</v>
      </c>
      <c r="X17" s="679">
        <f>X10+X13+X14</f>
        <v>0</v>
      </c>
      <c r="Y17" s="679">
        <f>Y10+Y14</f>
        <v>0</v>
      </c>
      <c r="Z17" s="679">
        <f>Z10+Z13+Z14</f>
        <v>0</v>
      </c>
      <c r="AA17" s="679">
        <f>AA10+AA14</f>
        <v>0</v>
      </c>
      <c r="AB17" s="679">
        <f>AB10+AB13+AB14</f>
        <v>0</v>
      </c>
      <c r="AC17" s="679">
        <f>AC10+AC14</f>
        <v>0</v>
      </c>
      <c r="AD17" s="679">
        <f>AD10+AD13+AD14</f>
        <v>0</v>
      </c>
      <c r="AE17" s="679">
        <f>AE10+AE14</f>
        <v>0</v>
      </c>
      <c r="AF17" s="679">
        <f>AF10+AF13+AF14</f>
        <v>0</v>
      </c>
      <c r="AG17" s="679">
        <f>AG10+AG14</f>
        <v>0</v>
      </c>
      <c r="AH17" s="679">
        <f>AH10+AH13+AH14</f>
        <v>0</v>
      </c>
      <c r="AI17" s="679">
        <f>AI10+AI14</f>
        <v>0</v>
      </c>
      <c r="AJ17" s="679">
        <f>AJ10+AJ13+AJ14</f>
        <v>0</v>
      </c>
      <c r="AK17" s="679">
        <f>AK10+AK14</f>
        <v>0</v>
      </c>
      <c r="AL17" s="679">
        <f>AL10+AL13+AL14</f>
        <v>0</v>
      </c>
      <c r="AM17" s="679">
        <f>AM10+AM14</f>
        <v>0</v>
      </c>
      <c r="AN17" s="679">
        <f>AN10+AN13+AN14</f>
        <v>0</v>
      </c>
      <c r="AO17" s="679">
        <f>AO10+AO14</f>
        <v>0</v>
      </c>
      <c r="AP17" s="679">
        <f>AP10+AP13+AP14</f>
        <v>0</v>
      </c>
      <c r="AQ17" s="679">
        <f>AQ10+AQ14</f>
        <v>0</v>
      </c>
      <c r="AR17" s="679">
        <f>AR10+AR13+AR14</f>
        <v>0</v>
      </c>
      <c r="AS17" s="679">
        <f>AS10+AS14</f>
        <v>0</v>
      </c>
      <c r="AT17" s="679">
        <f>AT10+AT13+AT14</f>
        <v>0</v>
      </c>
      <c r="AU17" s="679">
        <f>AU10+AU14</f>
        <v>0</v>
      </c>
      <c r="AV17" s="679">
        <f>AV10+AV13+AV14</f>
        <v>0</v>
      </c>
      <c r="AW17" s="679">
        <f>AW10+AW14</f>
        <v>0</v>
      </c>
      <c r="AX17" s="679">
        <f>AX10+AX13+AX14</f>
        <v>0</v>
      </c>
      <c r="AY17" s="679">
        <f>AY10+AY14</f>
        <v>0</v>
      </c>
      <c r="AZ17" s="679">
        <f>AZ10+AZ13+AZ14</f>
        <v>0</v>
      </c>
      <c r="BA17" s="679">
        <f>BA10+BA14</f>
        <v>0</v>
      </c>
      <c r="BB17" s="679">
        <f>BB10+BB13+BB14</f>
        <v>0</v>
      </c>
      <c r="BC17" s="679">
        <f>BC10+BC14</f>
        <v>0</v>
      </c>
      <c r="BD17" s="679">
        <f>BD10+BD13+BD14</f>
        <v>0</v>
      </c>
      <c r="BE17" s="679">
        <f>BE10+BE14</f>
        <v>0</v>
      </c>
      <c r="BF17" s="679">
        <f>BF10+BF13+BF14</f>
        <v>0</v>
      </c>
      <c r="BG17" s="679">
        <f>BG10+BG14</f>
        <v>0</v>
      </c>
      <c r="BH17" s="679">
        <f>BH10+BH13+BH14</f>
        <v>0</v>
      </c>
      <c r="BI17" s="679">
        <f>BI10+BI14</f>
        <v>0</v>
      </c>
      <c r="BJ17" s="679">
        <f>BJ10+BJ13+BJ14</f>
        <v>0</v>
      </c>
      <c r="BK17" s="679">
        <f>BK10+BK14</f>
        <v>0</v>
      </c>
      <c r="BL17" s="679">
        <f>BL10+BL13+BL14</f>
        <v>0</v>
      </c>
      <c r="BM17" s="679">
        <f>BM10+BM14</f>
        <v>0</v>
      </c>
      <c r="BN17" s="679">
        <f>BN10+BN13+BN14</f>
        <v>0</v>
      </c>
    </row>
    <row r="18" spans="1:66" s="146" customFormat="1" ht="21.9" customHeight="1" x14ac:dyDescent="0.25">
      <c r="A18" s="1376" t="s">
        <v>25</v>
      </c>
      <c r="B18" s="1377"/>
      <c r="C18" s="678"/>
      <c r="D18" s="672"/>
      <c r="E18" s="678"/>
      <c r="F18" s="672"/>
      <c r="G18" s="678"/>
      <c r="H18" s="672"/>
      <c r="I18" s="678"/>
      <c r="J18" s="672"/>
      <c r="K18" s="678"/>
      <c r="L18" s="672"/>
      <c r="M18" s="678"/>
      <c r="N18" s="672"/>
      <c r="O18" s="678"/>
      <c r="P18" s="672"/>
      <c r="Q18" s="678"/>
      <c r="R18" s="672"/>
      <c r="S18" s="678"/>
      <c r="T18" s="672"/>
      <c r="U18" s="678"/>
      <c r="V18" s="672"/>
      <c r="W18" s="678"/>
      <c r="X18" s="672"/>
      <c r="Y18" s="678"/>
      <c r="Z18" s="672"/>
      <c r="AA18" s="678"/>
      <c r="AB18" s="672"/>
      <c r="AC18" s="678"/>
      <c r="AD18" s="672"/>
      <c r="AE18" s="678"/>
      <c r="AF18" s="672"/>
      <c r="AG18" s="678"/>
      <c r="AH18" s="672"/>
      <c r="AI18" s="678"/>
      <c r="AJ18" s="672"/>
      <c r="AK18" s="678"/>
      <c r="AL18" s="672"/>
      <c r="AM18" s="678"/>
      <c r="AN18" s="672"/>
      <c r="AO18" s="678"/>
      <c r="AP18" s="672"/>
      <c r="AQ18" s="678"/>
      <c r="AR18" s="672"/>
      <c r="AS18" s="678"/>
      <c r="AT18" s="672"/>
      <c r="AU18" s="678"/>
      <c r="AV18" s="672"/>
      <c r="AW18" s="678"/>
      <c r="AX18" s="672"/>
      <c r="AY18" s="678"/>
      <c r="AZ18" s="672"/>
      <c r="BA18" s="678"/>
      <c r="BB18" s="672"/>
      <c r="BC18" s="678"/>
      <c r="BD18" s="672"/>
      <c r="BE18" s="678"/>
      <c r="BF18" s="672"/>
      <c r="BG18" s="678"/>
      <c r="BH18" s="672"/>
      <c r="BI18" s="678"/>
      <c r="BJ18" s="672"/>
      <c r="BK18" s="678"/>
      <c r="BL18" s="672"/>
      <c r="BM18" s="678"/>
      <c r="BN18" s="672"/>
    </row>
    <row r="19" spans="1:66" s="146" customFormat="1" ht="21.9" customHeight="1" x14ac:dyDescent="0.25">
      <c r="A19" s="1378" t="s">
        <v>26</v>
      </c>
      <c r="B19" s="1379"/>
      <c r="C19" s="678"/>
      <c r="D19" s="677"/>
      <c r="E19" s="678"/>
      <c r="F19" s="677"/>
      <c r="G19" s="678"/>
      <c r="H19" s="677"/>
      <c r="I19" s="678"/>
      <c r="J19" s="677"/>
      <c r="K19" s="678"/>
      <c r="L19" s="677"/>
      <c r="M19" s="678"/>
      <c r="N19" s="677"/>
      <c r="O19" s="678"/>
      <c r="P19" s="677"/>
      <c r="Q19" s="678"/>
      <c r="R19" s="677"/>
      <c r="S19" s="678"/>
      <c r="T19" s="677"/>
      <c r="U19" s="678"/>
      <c r="V19" s="677"/>
      <c r="W19" s="678"/>
      <c r="X19" s="677"/>
      <c r="Y19" s="678"/>
      <c r="Z19" s="677"/>
      <c r="AA19" s="678"/>
      <c r="AB19" s="677"/>
      <c r="AC19" s="678"/>
      <c r="AD19" s="677"/>
      <c r="AE19" s="678"/>
      <c r="AF19" s="677"/>
      <c r="AG19" s="678"/>
      <c r="AH19" s="677"/>
      <c r="AI19" s="678"/>
      <c r="AJ19" s="677"/>
      <c r="AK19" s="678"/>
      <c r="AL19" s="677"/>
      <c r="AM19" s="678"/>
      <c r="AN19" s="677"/>
      <c r="AO19" s="678"/>
      <c r="AP19" s="677"/>
      <c r="AQ19" s="678"/>
      <c r="AR19" s="677"/>
      <c r="AS19" s="678"/>
      <c r="AT19" s="677"/>
      <c r="AU19" s="678"/>
      <c r="AV19" s="677"/>
      <c r="AW19" s="678"/>
      <c r="AX19" s="677"/>
      <c r="AY19" s="678"/>
      <c r="AZ19" s="677"/>
      <c r="BA19" s="678"/>
      <c r="BB19" s="677"/>
      <c r="BC19" s="678"/>
      <c r="BD19" s="677"/>
      <c r="BE19" s="678"/>
      <c r="BF19" s="677"/>
      <c r="BG19" s="678"/>
      <c r="BH19" s="677"/>
      <c r="BI19" s="678"/>
      <c r="BJ19" s="677"/>
      <c r="BK19" s="678"/>
      <c r="BL19" s="677"/>
      <c r="BM19" s="678"/>
      <c r="BN19" s="677"/>
    </row>
    <row r="20" spans="1:66" s="146" customFormat="1" ht="21.9" customHeight="1" x14ac:dyDescent="0.25">
      <c r="A20" s="1378" t="s">
        <v>27</v>
      </c>
      <c r="B20" s="1379"/>
      <c r="C20" s="680"/>
      <c r="D20" s="677"/>
      <c r="E20" s="680"/>
      <c r="F20" s="677"/>
      <c r="G20" s="680"/>
      <c r="H20" s="677"/>
      <c r="I20" s="680"/>
      <c r="J20" s="677"/>
      <c r="K20" s="680"/>
      <c r="L20" s="677"/>
      <c r="M20" s="680"/>
      <c r="N20" s="677"/>
      <c r="O20" s="680"/>
      <c r="P20" s="677"/>
      <c r="Q20" s="680"/>
      <c r="R20" s="677"/>
      <c r="S20" s="680"/>
      <c r="T20" s="677"/>
      <c r="U20" s="680"/>
      <c r="V20" s="677"/>
      <c r="W20" s="680"/>
      <c r="X20" s="677"/>
      <c r="Y20" s="680"/>
      <c r="Z20" s="677"/>
      <c r="AA20" s="680"/>
      <c r="AB20" s="677"/>
      <c r="AC20" s="680"/>
      <c r="AD20" s="677"/>
      <c r="AE20" s="680"/>
      <c r="AF20" s="677"/>
      <c r="AG20" s="680"/>
      <c r="AH20" s="677"/>
      <c r="AI20" s="680"/>
      <c r="AJ20" s="677"/>
      <c r="AK20" s="680"/>
      <c r="AL20" s="677"/>
      <c r="AM20" s="680"/>
      <c r="AN20" s="677"/>
      <c r="AO20" s="680"/>
      <c r="AP20" s="677"/>
      <c r="AQ20" s="680"/>
      <c r="AR20" s="677"/>
      <c r="AS20" s="680"/>
      <c r="AT20" s="677"/>
      <c r="AU20" s="680"/>
      <c r="AV20" s="677"/>
      <c r="AW20" s="680"/>
      <c r="AX20" s="677"/>
      <c r="AY20" s="680"/>
      <c r="AZ20" s="677"/>
      <c r="BA20" s="680"/>
      <c r="BB20" s="677"/>
      <c r="BC20" s="680"/>
      <c r="BD20" s="677"/>
      <c r="BE20" s="680"/>
      <c r="BF20" s="677"/>
      <c r="BG20" s="680"/>
      <c r="BH20" s="677"/>
      <c r="BI20" s="680"/>
      <c r="BJ20" s="677"/>
      <c r="BK20" s="680"/>
      <c r="BL20" s="677"/>
      <c r="BM20" s="680"/>
      <c r="BN20" s="677"/>
    </row>
    <row r="21" spans="1:66" s="146" customFormat="1" ht="21.9" customHeight="1" x14ac:dyDescent="0.25">
      <c r="A21" s="1378" t="s">
        <v>28</v>
      </c>
      <c r="B21" s="1379"/>
      <c r="C21" s="680" t="s">
        <v>21</v>
      </c>
      <c r="D21" s="677"/>
      <c r="E21" s="680" t="s">
        <v>21</v>
      </c>
      <c r="F21" s="677"/>
      <c r="G21" s="680" t="s">
        <v>21</v>
      </c>
      <c r="H21" s="677"/>
      <c r="I21" s="680" t="s">
        <v>21</v>
      </c>
      <c r="J21" s="677"/>
      <c r="K21" s="680" t="s">
        <v>21</v>
      </c>
      <c r="L21" s="677"/>
      <c r="M21" s="680" t="s">
        <v>21</v>
      </c>
      <c r="N21" s="677"/>
      <c r="O21" s="680" t="s">
        <v>21</v>
      </c>
      <c r="P21" s="677"/>
      <c r="Q21" s="680" t="s">
        <v>21</v>
      </c>
      <c r="R21" s="677"/>
      <c r="S21" s="680" t="s">
        <v>21</v>
      </c>
      <c r="T21" s="677"/>
      <c r="U21" s="680" t="s">
        <v>21</v>
      </c>
      <c r="V21" s="677"/>
      <c r="W21" s="680" t="s">
        <v>21</v>
      </c>
      <c r="X21" s="677"/>
      <c r="Y21" s="680" t="s">
        <v>21</v>
      </c>
      <c r="Z21" s="677"/>
      <c r="AA21" s="680" t="s">
        <v>21</v>
      </c>
      <c r="AB21" s="677"/>
      <c r="AC21" s="680" t="s">
        <v>21</v>
      </c>
      <c r="AD21" s="677"/>
      <c r="AE21" s="680" t="s">
        <v>21</v>
      </c>
      <c r="AF21" s="677"/>
      <c r="AG21" s="680" t="s">
        <v>21</v>
      </c>
      <c r="AH21" s="677"/>
      <c r="AI21" s="680" t="s">
        <v>21</v>
      </c>
      <c r="AJ21" s="677"/>
      <c r="AK21" s="680" t="s">
        <v>21</v>
      </c>
      <c r="AL21" s="677"/>
      <c r="AM21" s="680" t="s">
        <v>21</v>
      </c>
      <c r="AN21" s="677"/>
      <c r="AO21" s="680" t="s">
        <v>21</v>
      </c>
      <c r="AP21" s="677"/>
      <c r="AQ21" s="680" t="s">
        <v>21</v>
      </c>
      <c r="AR21" s="677"/>
      <c r="AS21" s="680" t="s">
        <v>21</v>
      </c>
      <c r="AT21" s="677"/>
      <c r="AU21" s="680" t="s">
        <v>21</v>
      </c>
      <c r="AV21" s="677"/>
      <c r="AW21" s="680" t="s">
        <v>21</v>
      </c>
      <c r="AX21" s="677"/>
      <c r="AY21" s="680" t="s">
        <v>21</v>
      </c>
      <c r="AZ21" s="677"/>
      <c r="BA21" s="680" t="s">
        <v>21</v>
      </c>
      <c r="BB21" s="677"/>
      <c r="BC21" s="680" t="s">
        <v>21</v>
      </c>
      <c r="BD21" s="677"/>
      <c r="BE21" s="680" t="s">
        <v>21</v>
      </c>
      <c r="BF21" s="677"/>
      <c r="BG21" s="680" t="s">
        <v>21</v>
      </c>
      <c r="BH21" s="677"/>
      <c r="BI21" s="680" t="s">
        <v>21</v>
      </c>
      <c r="BJ21" s="677"/>
      <c r="BK21" s="680" t="s">
        <v>21</v>
      </c>
      <c r="BL21" s="677"/>
      <c r="BM21" s="680" t="s">
        <v>21</v>
      </c>
      <c r="BN21" s="677"/>
    </row>
    <row r="22" spans="1:66" s="146" customFormat="1" ht="21.9" customHeight="1" x14ac:dyDescent="0.25">
      <c r="A22" s="1378" t="s">
        <v>29</v>
      </c>
      <c r="B22" s="1379"/>
      <c r="C22" s="681"/>
      <c r="D22" s="682"/>
      <c r="E22" s="681"/>
      <c r="F22" s="682"/>
      <c r="G22" s="681"/>
      <c r="H22" s="682"/>
      <c r="I22" s="681"/>
      <c r="J22" s="682"/>
      <c r="K22" s="681"/>
      <c r="L22" s="682"/>
      <c r="M22" s="681"/>
      <c r="N22" s="682"/>
      <c r="O22" s="681"/>
      <c r="P22" s="682"/>
      <c r="Q22" s="681"/>
      <c r="R22" s="682"/>
      <c r="S22" s="681"/>
      <c r="T22" s="682"/>
      <c r="U22" s="681"/>
      <c r="V22" s="682"/>
      <c r="W22" s="681"/>
      <c r="X22" s="682"/>
      <c r="Y22" s="681"/>
      <c r="Z22" s="682"/>
      <c r="AA22" s="681"/>
      <c r="AB22" s="682"/>
      <c r="AC22" s="681"/>
      <c r="AD22" s="682"/>
      <c r="AE22" s="681"/>
      <c r="AF22" s="682"/>
      <c r="AG22" s="681"/>
      <c r="AH22" s="682"/>
      <c r="AI22" s="681"/>
      <c r="AJ22" s="682"/>
      <c r="AK22" s="681"/>
      <c r="AL22" s="682"/>
      <c r="AM22" s="681"/>
      <c r="AN22" s="682"/>
      <c r="AO22" s="681"/>
      <c r="AP22" s="682"/>
      <c r="AQ22" s="681"/>
      <c r="AR22" s="682"/>
      <c r="AS22" s="681"/>
      <c r="AT22" s="682"/>
      <c r="AU22" s="681"/>
      <c r="AV22" s="682"/>
      <c r="AW22" s="681"/>
      <c r="AX22" s="682"/>
      <c r="AY22" s="681"/>
      <c r="AZ22" s="682"/>
      <c r="BA22" s="681"/>
      <c r="BB22" s="682"/>
      <c r="BC22" s="681"/>
      <c r="BD22" s="682"/>
      <c r="BE22" s="681"/>
      <c r="BF22" s="682"/>
      <c r="BG22" s="681"/>
      <c r="BH22" s="682"/>
      <c r="BI22" s="681"/>
      <c r="BJ22" s="682"/>
      <c r="BK22" s="681"/>
      <c r="BL22" s="682"/>
      <c r="BM22" s="681"/>
      <c r="BN22" s="682"/>
    </row>
    <row r="23" spans="1:66" s="146" customFormat="1" ht="21.9" customHeight="1" x14ac:dyDescent="0.25">
      <c r="A23" s="1380" t="s">
        <v>30</v>
      </c>
      <c r="B23" s="1381"/>
      <c r="C23" s="683">
        <f>C19+C20+C22</f>
        <v>0</v>
      </c>
      <c r="D23" s="683">
        <f>D19+D20+D21+D22</f>
        <v>0</v>
      </c>
      <c r="E23" s="683">
        <f>E19+E20+E22</f>
        <v>0</v>
      </c>
      <c r="F23" s="683">
        <f>F19+F20+F21+F22</f>
        <v>0</v>
      </c>
      <c r="G23" s="683">
        <f>G19+G20+G22</f>
        <v>0</v>
      </c>
      <c r="H23" s="683">
        <f>H19+H20+H21+H22</f>
        <v>0</v>
      </c>
      <c r="I23" s="683">
        <f>I19+I20+I22</f>
        <v>0</v>
      </c>
      <c r="J23" s="683">
        <f>J19+J20+J21+J22</f>
        <v>0</v>
      </c>
      <c r="K23" s="683">
        <f>K19+K20+K22</f>
        <v>0</v>
      </c>
      <c r="L23" s="683">
        <f>L19+L20+L21+L22</f>
        <v>0</v>
      </c>
      <c r="M23" s="683">
        <f>M19+M20+M22</f>
        <v>0</v>
      </c>
      <c r="N23" s="683">
        <f>N19+N20+N21+N22</f>
        <v>0</v>
      </c>
      <c r="O23" s="683">
        <f>O19+O20+O22</f>
        <v>0</v>
      </c>
      <c r="P23" s="683">
        <f>P19+P20+P21+P22</f>
        <v>0</v>
      </c>
      <c r="Q23" s="683">
        <f>Q19+Q20+Q22</f>
        <v>0</v>
      </c>
      <c r="R23" s="683">
        <f>R19+R20+R21+R22</f>
        <v>0</v>
      </c>
      <c r="S23" s="683">
        <f>S19+S20+S22</f>
        <v>0</v>
      </c>
      <c r="T23" s="683">
        <f>T19+T20+T21+T22</f>
        <v>0</v>
      </c>
      <c r="U23" s="683">
        <f>U19+U20+U22</f>
        <v>0</v>
      </c>
      <c r="V23" s="683">
        <f>V19+V20+V21+V22</f>
        <v>0</v>
      </c>
      <c r="W23" s="683">
        <f>W19+W20+W22</f>
        <v>0</v>
      </c>
      <c r="X23" s="683">
        <f>X19+X20+X21+X22</f>
        <v>0</v>
      </c>
      <c r="Y23" s="683">
        <f>Y19+Y20+Y22</f>
        <v>0</v>
      </c>
      <c r="Z23" s="683">
        <f>Z19+Z20+Z21+Z22</f>
        <v>0</v>
      </c>
      <c r="AA23" s="683">
        <f>AA19+AA20+AA22</f>
        <v>0</v>
      </c>
      <c r="AB23" s="683">
        <f>AB19+AB20+AB21+AB22</f>
        <v>0</v>
      </c>
      <c r="AC23" s="683">
        <f>AC19+AC20+AC22</f>
        <v>0</v>
      </c>
      <c r="AD23" s="683">
        <f>AD19+AD20+AD21+AD22</f>
        <v>0</v>
      </c>
      <c r="AE23" s="683">
        <f>AE19+AE20+AE22</f>
        <v>0</v>
      </c>
      <c r="AF23" s="683">
        <f>AF19+AF20+AF21+AF22</f>
        <v>0</v>
      </c>
      <c r="AG23" s="683">
        <f>AG19+AG20+AG22</f>
        <v>0</v>
      </c>
      <c r="AH23" s="683">
        <f>AH19+AH20+AH21+AH22</f>
        <v>0</v>
      </c>
      <c r="AI23" s="683">
        <f>AI19+AI20+AI22</f>
        <v>0</v>
      </c>
      <c r="AJ23" s="683">
        <f>AJ19+AJ20+AJ21+AJ22</f>
        <v>0</v>
      </c>
      <c r="AK23" s="683">
        <f>AK19+AK20+AK22</f>
        <v>0</v>
      </c>
      <c r="AL23" s="683">
        <f>AL19+AL20+AL21+AL22</f>
        <v>0</v>
      </c>
      <c r="AM23" s="683">
        <f>AM19+AM20+AM22</f>
        <v>0</v>
      </c>
      <c r="AN23" s="683">
        <f>AN19+AN20+AN21+AN22</f>
        <v>0</v>
      </c>
      <c r="AO23" s="683">
        <f>AO19+AO20+AO22</f>
        <v>0</v>
      </c>
      <c r="AP23" s="683">
        <f>AP19+AP20+AP21+AP22</f>
        <v>0</v>
      </c>
      <c r="AQ23" s="683">
        <f>AQ19+AQ20+AQ22</f>
        <v>0</v>
      </c>
      <c r="AR23" s="683">
        <f>AR19+AR20+AR21+AR22</f>
        <v>0</v>
      </c>
      <c r="AS23" s="683">
        <f>AS19+AS20+AS22</f>
        <v>0</v>
      </c>
      <c r="AT23" s="683">
        <f>AT19+AT20+AT21+AT22</f>
        <v>0</v>
      </c>
      <c r="AU23" s="683">
        <f>AU19+AU20+AU22</f>
        <v>0</v>
      </c>
      <c r="AV23" s="683">
        <f>AV19+AV20+AV21+AV22</f>
        <v>0</v>
      </c>
      <c r="AW23" s="683">
        <f>AW19+AW20+AW22</f>
        <v>0</v>
      </c>
      <c r="AX23" s="683">
        <f>AX19+AX20+AX21+AX22</f>
        <v>0</v>
      </c>
      <c r="AY23" s="683">
        <f>AY19+AY20+AY22</f>
        <v>0</v>
      </c>
      <c r="AZ23" s="683">
        <f>AZ19+AZ20+AZ21+AZ22</f>
        <v>0</v>
      </c>
      <c r="BA23" s="683">
        <f>BA19+BA20+BA22</f>
        <v>0</v>
      </c>
      <c r="BB23" s="683">
        <f>BB19+BB20+BB21+BB22</f>
        <v>0</v>
      </c>
      <c r="BC23" s="683">
        <f>BC19+BC20+BC22</f>
        <v>0</v>
      </c>
      <c r="BD23" s="683">
        <f>BD19+BD20+BD21+BD22</f>
        <v>0</v>
      </c>
      <c r="BE23" s="683">
        <f>BE19+BE20+BE22</f>
        <v>0</v>
      </c>
      <c r="BF23" s="683">
        <f>BF19+BF20+BF21+BF22</f>
        <v>0</v>
      </c>
      <c r="BG23" s="683">
        <f>BG19+BG20+BG22</f>
        <v>0</v>
      </c>
      <c r="BH23" s="683">
        <f>BH19+BH20+BH21+BH22</f>
        <v>0</v>
      </c>
      <c r="BI23" s="683">
        <f>BI19+BI20+BI22</f>
        <v>0</v>
      </c>
      <c r="BJ23" s="683">
        <f>BJ19+BJ20+BJ21+BJ22</f>
        <v>0</v>
      </c>
      <c r="BK23" s="683">
        <f>BK19+BK20+BK22</f>
        <v>0</v>
      </c>
      <c r="BL23" s="683">
        <f>BL19+BL20+BL21+BL22</f>
        <v>0</v>
      </c>
      <c r="BM23" s="683">
        <f>BM19+BM20+BM22</f>
        <v>0</v>
      </c>
      <c r="BN23" s="683">
        <f>BN19+BN20+BN21+BN22</f>
        <v>0</v>
      </c>
    </row>
    <row r="24" spans="1:66" s="146" customFormat="1" ht="21.9" customHeight="1" x14ac:dyDescent="0.25">
      <c r="A24" s="1374" t="s">
        <v>31</v>
      </c>
      <c r="B24" s="1375"/>
      <c r="C24" s="684">
        <f t="shared" ref="C24:AH24" si="6">C8+C17-C23</f>
        <v>0</v>
      </c>
      <c r="D24" s="684">
        <f t="shared" si="6"/>
        <v>0</v>
      </c>
      <c r="E24" s="684">
        <f t="shared" si="6"/>
        <v>0</v>
      </c>
      <c r="F24" s="684">
        <f t="shared" si="6"/>
        <v>0</v>
      </c>
      <c r="G24" s="684">
        <f t="shared" si="6"/>
        <v>0</v>
      </c>
      <c r="H24" s="684">
        <f t="shared" si="6"/>
        <v>0</v>
      </c>
      <c r="I24" s="684">
        <f t="shared" si="6"/>
        <v>0</v>
      </c>
      <c r="J24" s="684">
        <f t="shared" si="6"/>
        <v>0</v>
      </c>
      <c r="K24" s="684">
        <f t="shared" si="6"/>
        <v>0</v>
      </c>
      <c r="L24" s="684">
        <f t="shared" si="6"/>
        <v>0</v>
      </c>
      <c r="M24" s="684">
        <f t="shared" si="6"/>
        <v>0</v>
      </c>
      <c r="N24" s="684">
        <f t="shared" si="6"/>
        <v>0</v>
      </c>
      <c r="O24" s="684">
        <f t="shared" si="6"/>
        <v>0</v>
      </c>
      <c r="P24" s="684">
        <f t="shared" si="6"/>
        <v>0</v>
      </c>
      <c r="Q24" s="684">
        <f t="shared" si="6"/>
        <v>0</v>
      </c>
      <c r="R24" s="684">
        <f t="shared" si="6"/>
        <v>0</v>
      </c>
      <c r="S24" s="684">
        <f t="shared" si="6"/>
        <v>0</v>
      </c>
      <c r="T24" s="684">
        <f t="shared" si="6"/>
        <v>0</v>
      </c>
      <c r="U24" s="684">
        <f t="shared" si="6"/>
        <v>0</v>
      </c>
      <c r="V24" s="684">
        <f t="shared" si="6"/>
        <v>0</v>
      </c>
      <c r="W24" s="684">
        <f t="shared" si="6"/>
        <v>0</v>
      </c>
      <c r="X24" s="684">
        <f t="shared" si="6"/>
        <v>0</v>
      </c>
      <c r="Y24" s="684">
        <f t="shared" si="6"/>
        <v>0</v>
      </c>
      <c r="Z24" s="684">
        <f t="shared" si="6"/>
        <v>0</v>
      </c>
      <c r="AA24" s="684">
        <f t="shared" si="6"/>
        <v>0</v>
      </c>
      <c r="AB24" s="684">
        <f t="shared" si="6"/>
        <v>0</v>
      </c>
      <c r="AC24" s="684">
        <f t="shared" si="6"/>
        <v>0</v>
      </c>
      <c r="AD24" s="684">
        <f t="shared" si="6"/>
        <v>0</v>
      </c>
      <c r="AE24" s="684">
        <f t="shared" si="6"/>
        <v>0</v>
      </c>
      <c r="AF24" s="684">
        <f t="shared" si="6"/>
        <v>0</v>
      </c>
      <c r="AG24" s="684">
        <f t="shared" si="6"/>
        <v>0</v>
      </c>
      <c r="AH24" s="684">
        <f t="shared" si="6"/>
        <v>0</v>
      </c>
      <c r="AI24" s="684">
        <f t="shared" ref="AI24:BH24" si="7">AI8+AI17-AI23</f>
        <v>0</v>
      </c>
      <c r="AJ24" s="684">
        <f t="shared" si="7"/>
        <v>0</v>
      </c>
      <c r="AK24" s="684">
        <f t="shared" si="7"/>
        <v>0</v>
      </c>
      <c r="AL24" s="684">
        <f t="shared" si="7"/>
        <v>0</v>
      </c>
      <c r="AM24" s="684">
        <f t="shared" si="7"/>
        <v>0</v>
      </c>
      <c r="AN24" s="684">
        <f t="shared" si="7"/>
        <v>0</v>
      </c>
      <c r="AO24" s="684">
        <f t="shared" si="7"/>
        <v>0</v>
      </c>
      <c r="AP24" s="684">
        <f t="shared" si="7"/>
        <v>0</v>
      </c>
      <c r="AQ24" s="684">
        <f t="shared" si="7"/>
        <v>0</v>
      </c>
      <c r="AR24" s="684">
        <f t="shared" si="7"/>
        <v>0</v>
      </c>
      <c r="AS24" s="684">
        <f t="shared" si="7"/>
        <v>0</v>
      </c>
      <c r="AT24" s="684">
        <f t="shared" si="7"/>
        <v>0</v>
      </c>
      <c r="AU24" s="684">
        <f t="shared" si="7"/>
        <v>0</v>
      </c>
      <c r="AV24" s="684">
        <f t="shared" si="7"/>
        <v>0</v>
      </c>
      <c r="AW24" s="684">
        <f t="shared" si="7"/>
        <v>0</v>
      </c>
      <c r="AX24" s="684">
        <f t="shared" si="7"/>
        <v>0</v>
      </c>
      <c r="AY24" s="684">
        <f t="shared" si="7"/>
        <v>0</v>
      </c>
      <c r="AZ24" s="684">
        <f t="shared" si="7"/>
        <v>0</v>
      </c>
      <c r="BA24" s="684">
        <f t="shared" si="7"/>
        <v>0</v>
      </c>
      <c r="BB24" s="684">
        <f t="shared" si="7"/>
        <v>0</v>
      </c>
      <c r="BC24" s="684">
        <f t="shared" si="7"/>
        <v>0</v>
      </c>
      <c r="BD24" s="684">
        <f t="shared" si="7"/>
        <v>0</v>
      </c>
      <c r="BE24" s="684">
        <f t="shared" si="7"/>
        <v>0</v>
      </c>
      <c r="BF24" s="684">
        <f t="shared" si="7"/>
        <v>0</v>
      </c>
      <c r="BG24" s="684">
        <f t="shared" si="7"/>
        <v>0</v>
      </c>
      <c r="BH24" s="684">
        <f t="shared" si="7"/>
        <v>0</v>
      </c>
      <c r="BI24" s="684">
        <f t="shared" ref="BI24:BN24" si="8">BI8+BI17-BI23</f>
        <v>0</v>
      </c>
      <c r="BJ24" s="684">
        <f t="shared" si="8"/>
        <v>0</v>
      </c>
      <c r="BK24" s="684">
        <f t="shared" si="8"/>
        <v>0</v>
      </c>
      <c r="BL24" s="684">
        <f t="shared" si="8"/>
        <v>0</v>
      </c>
      <c r="BM24" s="684">
        <f t="shared" si="8"/>
        <v>0</v>
      </c>
      <c r="BN24" s="684">
        <f t="shared" si="8"/>
        <v>0</v>
      </c>
    </row>
    <row r="25" spans="1:66" s="146" customFormat="1" ht="16.55" customHeight="1" x14ac:dyDescent="0.25">
      <c r="B25" s="147"/>
      <c r="C25" s="671"/>
      <c r="D25" s="671"/>
      <c r="F25" s="336"/>
    </row>
    <row r="26" spans="1:66" s="146" customFormat="1" ht="29.95" customHeight="1" x14ac:dyDescent="0.25">
      <c r="B26" s="1382" t="s">
        <v>331</v>
      </c>
      <c r="C26" s="1382"/>
      <c r="D26" s="1382"/>
      <c r="E26" s="152"/>
      <c r="F26" s="152"/>
    </row>
    <row r="27" spans="1:66" s="146" customFormat="1" ht="16.55" customHeight="1" x14ac:dyDescent="0.25">
      <c r="B27" s="1382" t="s">
        <v>32</v>
      </c>
      <c r="C27" s="1382"/>
      <c r="D27" s="1382"/>
      <c r="E27" s="153"/>
      <c r="F27" s="153"/>
    </row>
    <row r="28" spans="1:66" s="146" customFormat="1" ht="45" customHeight="1" x14ac:dyDescent="0.25">
      <c r="B28" s="1382" t="s">
        <v>33</v>
      </c>
      <c r="C28" s="1382"/>
      <c r="D28" s="1382"/>
      <c r="E28" s="152"/>
      <c r="F28" s="152"/>
      <c r="G28" s="152"/>
      <c r="H28" s="152"/>
      <c r="I28" s="152"/>
      <c r="J28" s="152"/>
      <c r="K28" s="152"/>
    </row>
    <row r="29" spans="1:66" s="146" customFormat="1" ht="16.55" customHeight="1" x14ac:dyDescent="0.25">
      <c r="C29" s="671"/>
      <c r="D29" s="671"/>
    </row>
    <row r="30" spans="1:66" s="146" customFormat="1" ht="16.55" customHeight="1" x14ac:dyDescent="0.25">
      <c r="C30" s="671"/>
      <c r="D30" s="671"/>
    </row>
    <row r="31" spans="1:66" s="146" customFormat="1" ht="16.55" customHeight="1" x14ac:dyDescent="0.25">
      <c r="C31" s="671"/>
      <c r="D31" s="671"/>
    </row>
    <row r="32" spans="1:66" s="146" customFormat="1" ht="16.55" customHeight="1" x14ac:dyDescent="0.25">
      <c r="C32" s="671"/>
      <c r="D32" s="671"/>
    </row>
    <row r="33" spans="3:4" s="146" customFormat="1" ht="16.55" customHeight="1" x14ac:dyDescent="0.25">
      <c r="C33" s="671"/>
      <c r="D33" s="671"/>
    </row>
    <row r="34" spans="3:4" s="146" customFormat="1" ht="16.55" customHeight="1" x14ac:dyDescent="0.25">
      <c r="C34" s="671"/>
      <c r="D34" s="671"/>
    </row>
    <row r="35" spans="3:4" s="146" customFormat="1" ht="16.55" customHeight="1" x14ac:dyDescent="0.25">
      <c r="C35" s="671"/>
      <c r="D35" s="671"/>
    </row>
    <row r="36" spans="3:4" s="146" customFormat="1" ht="16.55" customHeight="1" x14ac:dyDescent="0.25">
      <c r="C36" s="671"/>
      <c r="D36" s="671"/>
    </row>
    <row r="37" spans="3:4" s="146" customFormat="1" ht="16.55" customHeight="1" x14ac:dyDescent="0.25">
      <c r="C37" s="671"/>
      <c r="D37" s="671"/>
    </row>
    <row r="38" spans="3:4" s="146" customFormat="1" ht="16.55" customHeight="1" x14ac:dyDescent="0.25">
      <c r="C38" s="671"/>
      <c r="D38" s="671"/>
    </row>
    <row r="39" spans="3:4" s="146" customFormat="1" ht="16.55" customHeight="1" x14ac:dyDescent="0.25">
      <c r="C39" s="671"/>
      <c r="D39" s="671"/>
    </row>
    <row r="40" spans="3:4" s="146" customFormat="1" ht="16.55" customHeight="1" x14ac:dyDescent="0.25">
      <c r="C40" s="671"/>
      <c r="D40" s="671"/>
    </row>
    <row r="41" spans="3:4" s="146" customFormat="1" ht="16.55" customHeight="1" x14ac:dyDescent="0.25">
      <c r="C41" s="671"/>
      <c r="D41" s="671"/>
    </row>
    <row r="42" spans="3:4" s="146" customFormat="1" ht="16.55" customHeight="1" x14ac:dyDescent="0.25">
      <c r="C42" s="671"/>
      <c r="D42" s="671"/>
    </row>
    <row r="43" spans="3:4" s="146" customFormat="1" ht="16.55" customHeight="1" x14ac:dyDescent="0.25">
      <c r="C43" s="671"/>
      <c r="D43" s="671"/>
    </row>
    <row r="44" spans="3:4" s="146" customFormat="1" ht="16.55" customHeight="1" x14ac:dyDescent="0.25">
      <c r="C44" s="671"/>
      <c r="D44" s="671"/>
    </row>
  </sheetData>
  <mergeCells count="55">
    <mergeCell ref="BM6:BN6"/>
    <mergeCell ref="B28:D28"/>
    <mergeCell ref="B3:D3"/>
    <mergeCell ref="B4:D4"/>
    <mergeCell ref="B26:D26"/>
    <mergeCell ref="B27:D27"/>
    <mergeCell ref="A7:B7"/>
    <mergeCell ref="A8:B8"/>
    <mergeCell ref="A9:B9"/>
    <mergeCell ref="A10:B10"/>
    <mergeCell ref="A24:B24"/>
    <mergeCell ref="A18:B18"/>
    <mergeCell ref="C6:D6"/>
    <mergeCell ref="E6:F6"/>
    <mergeCell ref="A21:B21"/>
    <mergeCell ref="A22:B22"/>
    <mergeCell ref="A17:B17"/>
    <mergeCell ref="A23:B23"/>
    <mergeCell ref="A15:B15"/>
    <mergeCell ref="A16:B16"/>
    <mergeCell ref="A19:B19"/>
    <mergeCell ref="A20:B20"/>
    <mergeCell ref="A11:B11"/>
    <mergeCell ref="A12:B12"/>
    <mergeCell ref="A13:B13"/>
    <mergeCell ref="A14:B14"/>
    <mergeCell ref="AG6:AH6"/>
    <mergeCell ref="G6:H6"/>
    <mergeCell ref="I6:J6"/>
    <mergeCell ref="K6:L6"/>
    <mergeCell ref="M6:N6"/>
    <mergeCell ref="O6:P6"/>
    <mergeCell ref="Q6:R6"/>
    <mergeCell ref="S6:T6"/>
    <mergeCell ref="U6:V6"/>
    <mergeCell ref="W6:X6"/>
    <mergeCell ref="Y6:Z6"/>
    <mergeCell ref="AA6:AB6"/>
    <mergeCell ref="AC6:AD6"/>
    <mergeCell ref="AE6:AF6"/>
    <mergeCell ref="AI6:AJ6"/>
    <mergeCell ref="AK6:AL6"/>
    <mergeCell ref="AQ6:AR6"/>
    <mergeCell ref="AS6:AT6"/>
    <mergeCell ref="AM6:AN6"/>
    <mergeCell ref="AO6:AP6"/>
    <mergeCell ref="AU6:AV6"/>
    <mergeCell ref="AW6:AX6"/>
    <mergeCell ref="BK6:BL6"/>
    <mergeCell ref="AY6:AZ6"/>
    <mergeCell ref="BA6:BB6"/>
    <mergeCell ref="BC6:BD6"/>
    <mergeCell ref="BE6:BF6"/>
    <mergeCell ref="BG6:BH6"/>
    <mergeCell ref="BI6:BJ6"/>
  </mergeCells>
  <phoneticPr fontId="14" type="noConversion"/>
  <printOptions horizontalCentered="1"/>
  <pageMargins left="0.21" right="0.39370078740157483" top="0.59055118110236227" bottom="0.39370078740157483" header="0.51181102362204722" footer="0.51181102362204722"/>
  <pageSetup paperSize="9" scale="90"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0">
    <pageSetUpPr fitToPage="1"/>
  </sheetPr>
  <dimension ref="A1:H59"/>
  <sheetViews>
    <sheetView showGridLines="0" workbookViewId="0">
      <selection sqref="A1:H1"/>
    </sheetView>
  </sheetViews>
  <sheetFormatPr baseColWidth="10" defaultColWidth="11.453125" defaultRowHeight="13.45" x14ac:dyDescent="0.25"/>
  <cols>
    <col min="1" max="1" width="45.54296875" style="14" customWidth="1"/>
    <col min="2" max="3" width="15.7265625" style="280" customWidth="1"/>
    <col min="4" max="4" width="16.7265625" style="280" customWidth="1"/>
    <col min="5" max="7" width="15.7265625" style="280" customWidth="1"/>
    <col min="8" max="8" width="16.7265625" style="280" customWidth="1"/>
    <col min="9" max="16384" width="11.453125" style="14"/>
  </cols>
  <sheetData>
    <row r="1" spans="1:8" ht="16.55" customHeight="1" x14ac:dyDescent="0.25">
      <c r="A1" s="1116" t="s">
        <v>34</v>
      </c>
      <c r="B1" s="1116"/>
      <c r="C1" s="1116"/>
      <c r="D1" s="1116"/>
      <c r="E1" s="1116"/>
      <c r="F1" s="1116"/>
      <c r="G1" s="1116"/>
      <c r="H1" s="1116"/>
    </row>
    <row r="2" spans="1:8" ht="16.55" customHeight="1" x14ac:dyDescent="0.25">
      <c r="G2" s="280" t="s">
        <v>1628</v>
      </c>
    </row>
    <row r="3" spans="1:8" ht="16.55" customHeight="1" x14ac:dyDescent="0.25">
      <c r="A3" s="41"/>
      <c r="B3" s="1387" t="s">
        <v>35</v>
      </c>
      <c r="C3" s="1388"/>
      <c r="D3" s="1389"/>
      <c r="E3" s="1387" t="s">
        <v>36</v>
      </c>
      <c r="F3" s="1388"/>
      <c r="G3" s="1388"/>
      <c r="H3" s="1389"/>
    </row>
    <row r="4" spans="1:8" s="157" customFormat="1" ht="29.95" customHeight="1" x14ac:dyDescent="0.25">
      <c r="A4" s="71" t="s">
        <v>288</v>
      </c>
      <c r="B4" s="257" t="s">
        <v>37</v>
      </c>
      <c r="C4" s="257" t="s">
        <v>38</v>
      </c>
      <c r="D4" s="291" t="s">
        <v>93</v>
      </c>
      <c r="E4" s="259" t="s">
        <v>37</v>
      </c>
      <c r="F4" s="259" t="s">
        <v>39</v>
      </c>
      <c r="G4" s="259" t="s">
        <v>38</v>
      </c>
      <c r="H4" s="259" t="s">
        <v>40</v>
      </c>
    </row>
    <row r="5" spans="1:8" ht="16.55" customHeight="1" x14ac:dyDescent="0.25">
      <c r="A5" s="132" t="s">
        <v>290</v>
      </c>
      <c r="B5" s="259"/>
      <c r="C5" s="259"/>
      <c r="D5" s="259"/>
      <c r="E5" s="259"/>
      <c r="F5" s="259"/>
      <c r="G5" s="259"/>
      <c r="H5" s="259"/>
    </row>
    <row r="6" spans="1:8" ht="16.55" customHeight="1" x14ac:dyDescent="0.25">
      <c r="A6" s="156" t="s">
        <v>291</v>
      </c>
      <c r="B6" s="291"/>
      <c r="C6" s="291"/>
      <c r="D6" s="291"/>
      <c r="E6" s="291"/>
      <c r="F6" s="291"/>
      <c r="G6" s="291"/>
      <c r="H6" s="257"/>
    </row>
    <row r="7" spans="1:8" ht="16.55" customHeight="1" x14ac:dyDescent="0.25">
      <c r="A7" s="37" t="s">
        <v>41</v>
      </c>
      <c r="B7" s="466">
        <f>B8+B9</f>
        <v>0</v>
      </c>
      <c r="C7" s="466">
        <f t="shared" ref="C7:H7" si="0">C8+C9</f>
        <v>0</v>
      </c>
      <c r="D7" s="466">
        <f t="shared" si="0"/>
        <v>0</v>
      </c>
      <c r="E7" s="466">
        <f t="shared" si="0"/>
        <v>0</v>
      </c>
      <c r="F7" s="466">
        <f t="shared" si="0"/>
        <v>0</v>
      </c>
      <c r="G7" s="466">
        <f t="shared" si="0"/>
        <v>0</v>
      </c>
      <c r="H7" s="466">
        <f t="shared" si="0"/>
        <v>0</v>
      </c>
    </row>
    <row r="8" spans="1:8" ht="16.55" customHeight="1" x14ac:dyDescent="0.25">
      <c r="A8" s="35" t="s">
        <v>17</v>
      </c>
      <c r="B8" s="291"/>
      <c r="C8" s="291"/>
      <c r="D8" s="291"/>
      <c r="E8" s="291"/>
      <c r="F8" s="291"/>
      <c r="G8" s="291"/>
      <c r="H8" s="257"/>
    </row>
    <row r="9" spans="1:8" ht="16.55" customHeight="1" x14ac:dyDescent="0.25">
      <c r="A9" s="35" t="s">
        <v>18</v>
      </c>
      <c r="B9" s="291"/>
      <c r="C9" s="291"/>
      <c r="D9" s="291"/>
      <c r="E9" s="291"/>
      <c r="F9" s="291"/>
      <c r="G9" s="291"/>
      <c r="H9" s="257"/>
    </row>
    <row r="10" spans="1:8" s="221" customFormat="1" ht="16.55" customHeight="1" x14ac:dyDescent="0.25">
      <c r="A10" s="220" t="s">
        <v>19</v>
      </c>
      <c r="B10" s="643" t="s">
        <v>642</v>
      </c>
      <c r="C10" s="643" t="s">
        <v>618</v>
      </c>
      <c r="D10" s="643"/>
      <c r="E10" s="643" t="s">
        <v>1656</v>
      </c>
      <c r="F10" s="643" t="s">
        <v>618</v>
      </c>
      <c r="G10" s="643" t="s">
        <v>618</v>
      </c>
      <c r="H10" s="686"/>
    </row>
    <row r="11" spans="1:8" s="221" customFormat="1" ht="16.55" customHeight="1" x14ac:dyDescent="0.25">
      <c r="A11" s="220" t="s">
        <v>1054</v>
      </c>
      <c r="B11" s="466">
        <f t="shared" ref="B11:H11" si="1">B12+B13</f>
        <v>0</v>
      </c>
      <c r="C11" s="466">
        <f t="shared" si="1"/>
        <v>0</v>
      </c>
      <c r="D11" s="466">
        <f t="shared" si="1"/>
        <v>0</v>
      </c>
      <c r="E11" s="466">
        <f t="shared" si="1"/>
        <v>0</v>
      </c>
      <c r="F11" s="466">
        <f t="shared" si="1"/>
        <v>0</v>
      </c>
      <c r="G11" s="466">
        <f t="shared" si="1"/>
        <v>0</v>
      </c>
      <c r="H11" s="466">
        <f t="shared" si="1"/>
        <v>0</v>
      </c>
    </row>
    <row r="12" spans="1:8" s="221" customFormat="1" ht="16.55" customHeight="1" x14ac:dyDescent="0.25">
      <c r="A12" s="222" t="s">
        <v>22</v>
      </c>
      <c r="B12" s="643"/>
      <c r="C12" s="643"/>
      <c r="D12" s="643"/>
      <c r="E12" s="643"/>
      <c r="F12" s="643"/>
      <c r="G12" s="643"/>
      <c r="H12" s="686"/>
    </row>
    <row r="13" spans="1:8" s="221" customFormat="1" ht="16.55" customHeight="1" x14ac:dyDescent="0.25">
      <c r="A13" s="222" t="s">
        <v>1055</v>
      </c>
      <c r="B13" s="643"/>
      <c r="C13" s="643"/>
      <c r="D13" s="643"/>
      <c r="E13" s="643"/>
      <c r="F13" s="643"/>
      <c r="G13" s="643"/>
      <c r="H13" s="686"/>
    </row>
    <row r="14" spans="1:8" s="221" customFormat="1" ht="16.55" customHeight="1" x14ac:dyDescent="0.25">
      <c r="A14" s="220" t="s">
        <v>1056</v>
      </c>
      <c r="B14" s="643" t="s">
        <v>1057</v>
      </c>
      <c r="C14" s="643"/>
      <c r="D14" s="643" t="s">
        <v>1058</v>
      </c>
      <c r="E14" s="643" t="s">
        <v>1656</v>
      </c>
      <c r="F14" s="643"/>
      <c r="G14" s="643"/>
      <c r="H14" s="686"/>
    </row>
    <row r="15" spans="1:8" s="221" customFormat="1" ht="16.55" customHeight="1" x14ac:dyDescent="0.25">
      <c r="A15" s="186" t="s">
        <v>24</v>
      </c>
      <c r="B15" s="658">
        <f>B7+B11</f>
        <v>0</v>
      </c>
      <c r="C15" s="658">
        <f>C7+C11+C14</f>
        <v>0</v>
      </c>
      <c r="D15" s="658">
        <f>D7+D10+D11</f>
        <v>0</v>
      </c>
      <c r="E15" s="658">
        <f>E7+E11</f>
        <v>0</v>
      </c>
      <c r="F15" s="658">
        <f>F7+F11+F14</f>
        <v>0</v>
      </c>
      <c r="G15" s="658">
        <f>G7+G11+G14</f>
        <v>0</v>
      </c>
      <c r="H15" s="658">
        <f>H7+H10+H11+H14</f>
        <v>0</v>
      </c>
    </row>
    <row r="16" spans="1:8" s="221" customFormat="1" ht="16.55" customHeight="1" x14ac:dyDescent="0.25">
      <c r="A16" s="223" t="s">
        <v>25</v>
      </c>
      <c r="B16" s="643"/>
      <c r="C16" s="643"/>
      <c r="D16" s="643"/>
      <c r="E16" s="643"/>
      <c r="F16" s="687"/>
      <c r="G16" s="687"/>
      <c r="H16" s="687"/>
    </row>
    <row r="17" spans="1:8" s="221" customFormat="1" ht="16.55" customHeight="1" x14ac:dyDescent="0.25">
      <c r="A17" s="220" t="s">
        <v>26</v>
      </c>
      <c r="B17" s="643"/>
      <c r="C17" s="643"/>
      <c r="D17" s="643"/>
      <c r="E17" s="643"/>
      <c r="F17" s="686"/>
      <c r="G17" s="686"/>
      <c r="H17" s="686"/>
    </row>
    <row r="18" spans="1:8" s="221" customFormat="1" ht="16.55" customHeight="1" x14ac:dyDescent="0.25">
      <c r="A18" s="220" t="s">
        <v>27</v>
      </c>
      <c r="B18" s="643"/>
      <c r="C18" s="643"/>
      <c r="D18" s="643"/>
      <c r="E18" s="643"/>
      <c r="F18" s="686"/>
      <c r="G18" s="686"/>
      <c r="H18" s="686"/>
    </row>
    <row r="19" spans="1:8" s="221" customFormat="1" ht="16.55" customHeight="1" x14ac:dyDescent="0.25">
      <c r="A19" s="220" t="s">
        <v>28</v>
      </c>
      <c r="B19" s="643" t="s">
        <v>411</v>
      </c>
      <c r="C19" s="643" t="s">
        <v>618</v>
      </c>
      <c r="D19" s="643"/>
      <c r="E19" s="643"/>
      <c r="F19" s="686"/>
      <c r="G19" s="686"/>
      <c r="H19" s="686"/>
    </row>
    <row r="20" spans="1:8" s="221" customFormat="1" ht="16.55" customHeight="1" x14ac:dyDescent="0.25">
      <c r="A20" s="220" t="s">
        <v>1059</v>
      </c>
      <c r="B20" s="643"/>
      <c r="C20" s="643"/>
      <c r="D20" s="643"/>
      <c r="E20" s="643"/>
      <c r="F20" s="686"/>
      <c r="G20" s="686"/>
      <c r="H20" s="686"/>
    </row>
    <row r="21" spans="1:8" ht="16.55" customHeight="1" x14ac:dyDescent="0.25">
      <c r="A21" s="37" t="s">
        <v>1060</v>
      </c>
      <c r="B21" s="257" t="s">
        <v>411</v>
      </c>
      <c r="C21" s="291"/>
      <c r="D21" s="291" t="s">
        <v>1058</v>
      </c>
      <c r="E21" s="291" t="s">
        <v>1656</v>
      </c>
      <c r="F21" s="257"/>
      <c r="G21" s="257"/>
      <c r="H21" s="257"/>
    </row>
    <row r="22" spans="1:8" ht="16.55" customHeight="1" x14ac:dyDescent="0.25">
      <c r="A22" s="17" t="s">
        <v>30</v>
      </c>
      <c r="B22" s="658">
        <f>B17+B18+B20</f>
        <v>0</v>
      </c>
      <c r="C22" s="658">
        <f>C17+C18+C20+C21</f>
        <v>0</v>
      </c>
      <c r="D22" s="658">
        <f>D17+D18+D19+D20</f>
        <v>0</v>
      </c>
      <c r="E22" s="658">
        <f>E17+E18+E19+E20</f>
        <v>0</v>
      </c>
      <c r="F22" s="658">
        <f>F17+F18+F19+F20+F21</f>
        <v>0</v>
      </c>
      <c r="G22" s="658">
        <f>G17+G18+G19+G20+G21</f>
        <v>0</v>
      </c>
      <c r="H22" s="658">
        <f>H17+H18+H19+H20+H21</f>
        <v>0</v>
      </c>
    </row>
    <row r="23" spans="1:8" ht="16.55" customHeight="1" x14ac:dyDescent="0.25">
      <c r="A23" s="34" t="s">
        <v>31</v>
      </c>
      <c r="B23" s="268">
        <f>B5+B15-B22</f>
        <v>0</v>
      </c>
      <c r="C23" s="268">
        <f t="shared" ref="C23:H23" si="2">C5+C15-C22</f>
        <v>0</v>
      </c>
      <c r="D23" s="268">
        <f t="shared" si="2"/>
        <v>0</v>
      </c>
      <c r="E23" s="268">
        <f t="shared" si="2"/>
        <v>0</v>
      </c>
      <c r="F23" s="268">
        <f t="shared" si="2"/>
        <v>0</v>
      </c>
      <c r="G23" s="268">
        <f t="shared" si="2"/>
        <v>0</v>
      </c>
      <c r="H23" s="268">
        <f t="shared" si="2"/>
        <v>0</v>
      </c>
    </row>
    <row r="24" spans="1:8" ht="11.3" customHeight="1" x14ac:dyDescent="0.25">
      <c r="A24" s="158"/>
      <c r="B24" s="258"/>
      <c r="C24" s="258"/>
      <c r="D24" s="258"/>
      <c r="E24" s="258"/>
      <c r="F24" s="258"/>
      <c r="G24" s="258"/>
      <c r="H24" s="258"/>
    </row>
    <row r="25" spans="1:8" s="67" customFormat="1" ht="14.1" customHeight="1" x14ac:dyDescent="0.25">
      <c r="A25" s="67" t="s">
        <v>1084</v>
      </c>
      <c r="B25" s="296"/>
      <c r="C25" s="296"/>
      <c r="D25" s="296"/>
      <c r="E25" s="296"/>
      <c r="F25" s="296"/>
      <c r="G25" s="296"/>
      <c r="H25" s="296"/>
    </row>
    <row r="26" spans="1:8" s="67" customFormat="1" ht="14.1" customHeight="1" x14ac:dyDescent="0.25">
      <c r="A26" s="67" t="s">
        <v>32</v>
      </c>
      <c r="B26" s="296"/>
      <c r="C26" s="296"/>
      <c r="D26" s="296"/>
      <c r="E26" s="296"/>
      <c r="F26" s="296"/>
      <c r="G26" s="296"/>
      <c r="H26" s="296"/>
    </row>
    <row r="27" spans="1:8" s="67" customFormat="1" ht="14.1" customHeight="1" x14ac:dyDescent="0.25">
      <c r="A27" s="67" t="s">
        <v>1085</v>
      </c>
      <c r="B27" s="296"/>
      <c r="C27" s="296"/>
      <c r="D27" s="296"/>
      <c r="E27" s="296"/>
      <c r="F27" s="296"/>
      <c r="G27" s="296"/>
      <c r="H27" s="296"/>
    </row>
    <row r="28" spans="1:8" s="69" customFormat="1" ht="27.95" customHeight="1" x14ac:dyDescent="0.25">
      <c r="A28" s="1390" t="s">
        <v>94</v>
      </c>
      <c r="B28" s="1390"/>
      <c r="C28" s="1390"/>
      <c r="D28" s="1390"/>
      <c r="E28" s="1390"/>
      <c r="F28" s="1390"/>
      <c r="G28" s="1390"/>
      <c r="H28" s="1390"/>
    </row>
    <row r="29" spans="1:8" s="67" customFormat="1" ht="14.1" customHeight="1" x14ac:dyDescent="0.25">
      <c r="A29" s="67" t="s">
        <v>971</v>
      </c>
      <c r="B29" s="296"/>
      <c r="C29" s="296"/>
      <c r="D29" s="296"/>
      <c r="E29" s="296"/>
      <c r="F29" s="296"/>
      <c r="G29" s="296"/>
      <c r="H29" s="296"/>
    </row>
    <row r="30" spans="1:8" ht="16.55" customHeight="1" x14ac:dyDescent="0.25"/>
    <row r="31" spans="1:8" ht="16.55" customHeight="1" x14ac:dyDescent="0.25"/>
    <row r="32" spans="1:8" ht="16.55" customHeight="1" x14ac:dyDescent="0.25"/>
    <row r="33" ht="16.55" customHeight="1" x14ac:dyDescent="0.25"/>
    <row r="34" ht="16.55" customHeight="1" x14ac:dyDescent="0.25"/>
    <row r="35" ht="16.55" customHeight="1" x14ac:dyDescent="0.25"/>
    <row r="36" ht="16.55" customHeight="1" x14ac:dyDescent="0.25"/>
    <row r="37" ht="16.55" customHeight="1" x14ac:dyDescent="0.25"/>
    <row r="38" ht="16.55" customHeight="1" x14ac:dyDescent="0.25"/>
    <row r="39" ht="16.55" customHeight="1" x14ac:dyDescent="0.25"/>
    <row r="40" ht="16.55" customHeight="1" x14ac:dyDescent="0.25"/>
    <row r="41" ht="16.55" customHeight="1" x14ac:dyDescent="0.25"/>
    <row r="42" ht="16.55" customHeight="1" x14ac:dyDescent="0.25"/>
    <row r="43" ht="16.55" customHeight="1" x14ac:dyDescent="0.25"/>
    <row r="44" ht="16.55" customHeight="1" x14ac:dyDescent="0.25"/>
    <row r="45" ht="16.55" customHeight="1" x14ac:dyDescent="0.25"/>
    <row r="46" ht="16.55" customHeight="1" x14ac:dyDescent="0.25"/>
    <row r="47" ht="16.55" customHeight="1" x14ac:dyDescent="0.25"/>
    <row r="48" ht="16.55" customHeight="1" x14ac:dyDescent="0.25"/>
    <row r="49" ht="16.55" customHeight="1" x14ac:dyDescent="0.25"/>
    <row r="50" ht="16.55" customHeight="1" x14ac:dyDescent="0.25"/>
    <row r="51" ht="16.55" customHeight="1" x14ac:dyDescent="0.25"/>
    <row r="52" ht="16.55" customHeight="1" x14ac:dyDescent="0.25"/>
    <row r="53" ht="16.55" customHeight="1" x14ac:dyDescent="0.25"/>
    <row r="54" ht="16.55" customHeight="1" x14ac:dyDescent="0.25"/>
    <row r="55" ht="16.55" customHeight="1" x14ac:dyDescent="0.25"/>
    <row r="56" ht="16.55" customHeight="1" x14ac:dyDescent="0.25"/>
    <row r="57" ht="16.55" customHeight="1" x14ac:dyDescent="0.25"/>
    <row r="58" ht="16.55" customHeight="1" x14ac:dyDescent="0.25"/>
    <row r="59" ht="16.55" customHeight="1" x14ac:dyDescent="0.25"/>
  </sheetData>
  <mergeCells count="4">
    <mergeCell ref="B3:D3"/>
    <mergeCell ref="E3:H3"/>
    <mergeCell ref="A28:H28"/>
    <mergeCell ref="A1:H1"/>
  </mergeCells>
  <phoneticPr fontId="14" type="noConversion"/>
  <printOptions horizontalCentered="1"/>
  <pageMargins left="0.39370078740157483" right="0.39370078740157483" top="0.59055118110236227" bottom="0.39370078740157483" header="0.51181102362204722" footer="0.51181102362204722"/>
  <pageSetup paperSize="9" scale="89" orientation="landscape"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1"/>
  <dimension ref="A1:E1007"/>
  <sheetViews>
    <sheetView showGridLines="0" workbookViewId="0">
      <selection sqref="A1:H1"/>
    </sheetView>
  </sheetViews>
  <sheetFormatPr baseColWidth="10" defaultColWidth="11.453125" defaultRowHeight="13.45" x14ac:dyDescent="0.3"/>
  <cols>
    <col min="1" max="1" width="8.7265625" style="48" customWidth="1"/>
    <col min="2" max="2" width="38.1796875" style="48" customWidth="1"/>
    <col min="3" max="3" width="18.54296875" style="670" customWidth="1"/>
    <col min="4" max="4" width="17.7265625" style="670" customWidth="1"/>
    <col min="5" max="5" width="16.7265625" style="670" customWidth="1"/>
    <col min="6" max="16384" width="11.453125" style="48"/>
  </cols>
  <sheetData>
    <row r="1" spans="1:5" s="14" customFormat="1" ht="16.55" customHeight="1" x14ac:dyDescent="0.25">
      <c r="A1" s="15" t="s">
        <v>97</v>
      </c>
      <c r="B1" s="15" t="str">
        <f>'D04'!B1</f>
        <v xml:space="preserve"> ………………… </v>
      </c>
      <c r="C1" s="280"/>
      <c r="D1" s="280"/>
      <c r="E1" s="280"/>
    </row>
    <row r="2" spans="1:5" s="14" customFormat="1" ht="16.55" customHeight="1" x14ac:dyDescent="0.25">
      <c r="A2" s="15" t="s">
        <v>96</v>
      </c>
      <c r="B2" s="155">
        <f>'D04'!B2</f>
        <v>0</v>
      </c>
      <c r="C2" s="280"/>
      <c r="D2" s="280"/>
      <c r="E2" s="280"/>
    </row>
    <row r="3" spans="1:5" s="14" customFormat="1" ht="8.1999999999999993" customHeight="1" x14ac:dyDescent="0.25">
      <c r="A3" s="15"/>
      <c r="C3" s="280"/>
      <c r="D3" s="280"/>
      <c r="E3" s="280"/>
    </row>
    <row r="4" spans="1:5" s="14" customFormat="1" ht="16.55" customHeight="1" x14ac:dyDescent="0.25">
      <c r="A4" s="1116" t="s">
        <v>95</v>
      </c>
      <c r="B4" s="1116"/>
      <c r="C4" s="1116"/>
      <c r="D4" s="1116"/>
      <c r="E4" s="1116"/>
    </row>
    <row r="5" spans="1:5" s="14" customFormat="1" ht="16.55" customHeight="1" x14ac:dyDescent="0.25">
      <c r="A5" s="1117" t="s">
        <v>1086</v>
      </c>
      <c r="B5" s="1117"/>
      <c r="C5" s="1117"/>
      <c r="D5" s="1117"/>
      <c r="E5" s="1117"/>
    </row>
    <row r="6" spans="1:5" ht="16.55" customHeight="1" x14ac:dyDescent="0.3">
      <c r="A6" s="159"/>
      <c r="B6" s="159"/>
      <c r="C6" s="662"/>
      <c r="D6" s="662"/>
      <c r="E6" s="662" t="s">
        <v>1087</v>
      </c>
    </row>
    <row r="7" spans="1:5" s="160" customFormat="1" ht="45" customHeight="1" x14ac:dyDescent="0.25">
      <c r="A7" s="139" t="s">
        <v>852</v>
      </c>
      <c r="B7" s="17" t="s">
        <v>853</v>
      </c>
      <c r="C7" s="243" t="s">
        <v>1452</v>
      </c>
      <c r="D7" s="243" t="s">
        <v>1453</v>
      </c>
      <c r="E7" s="317" t="s">
        <v>1454</v>
      </c>
    </row>
    <row r="8" spans="1:5" s="14" customFormat="1" ht="20.149999999999999" customHeight="1" x14ac:dyDescent="0.25">
      <c r="A8" s="166" t="s">
        <v>861</v>
      </c>
      <c r="B8" s="163" t="s">
        <v>862</v>
      </c>
      <c r="C8" s="663">
        <f>C9+C10+C11</f>
        <v>0</v>
      </c>
      <c r="D8" s="663">
        <f>D9+D10+D11</f>
        <v>0</v>
      </c>
      <c r="E8" s="663">
        <f>E9+E10+E11</f>
        <v>0</v>
      </c>
    </row>
    <row r="9" spans="1:5" s="14" customFormat="1" ht="20.149999999999999" customHeight="1" x14ac:dyDescent="0.25">
      <c r="A9" s="76">
        <v>1110</v>
      </c>
      <c r="B9" s="162" t="s">
        <v>863</v>
      </c>
      <c r="C9" s="492"/>
      <c r="D9" s="492"/>
      <c r="E9" s="664"/>
    </row>
    <row r="10" spans="1:5" s="14" customFormat="1" ht="20.149999999999999" customHeight="1" x14ac:dyDescent="0.25">
      <c r="A10" s="76">
        <v>1120</v>
      </c>
      <c r="B10" s="162" t="s">
        <v>864</v>
      </c>
      <c r="C10" s="492"/>
      <c r="D10" s="492"/>
      <c r="E10" s="664"/>
    </row>
    <row r="11" spans="1:5" s="14" customFormat="1" ht="20.149999999999999" customHeight="1" x14ac:dyDescent="0.25">
      <c r="A11" s="76">
        <v>1130</v>
      </c>
      <c r="B11" s="162" t="s">
        <v>865</v>
      </c>
      <c r="C11" s="492"/>
      <c r="D11" s="492"/>
      <c r="E11" s="664"/>
    </row>
    <row r="12" spans="1:5" s="14" customFormat="1" ht="20.149999999999999" customHeight="1" x14ac:dyDescent="0.25">
      <c r="A12" s="166" t="s">
        <v>866</v>
      </c>
      <c r="B12" s="163" t="s">
        <v>867</v>
      </c>
      <c r="C12" s="663">
        <f>C13+C14+C15</f>
        <v>0</v>
      </c>
      <c r="D12" s="663">
        <f>D13+D14+D15</f>
        <v>0</v>
      </c>
      <c r="E12" s="663">
        <f>E13+E14+E15</f>
        <v>0</v>
      </c>
    </row>
    <row r="13" spans="1:5" s="14" customFormat="1" ht="20.149999999999999" customHeight="1" x14ac:dyDescent="0.25">
      <c r="A13" s="76">
        <v>1210</v>
      </c>
      <c r="B13" s="162" t="s">
        <v>863</v>
      </c>
      <c r="C13" s="492"/>
      <c r="D13" s="492"/>
      <c r="E13" s="664"/>
    </row>
    <row r="14" spans="1:5" s="14" customFormat="1" ht="20.149999999999999" customHeight="1" x14ac:dyDescent="0.25">
      <c r="A14" s="76">
        <v>1220</v>
      </c>
      <c r="B14" s="162" t="s">
        <v>864</v>
      </c>
      <c r="C14" s="492"/>
      <c r="D14" s="492"/>
      <c r="E14" s="664"/>
    </row>
    <row r="15" spans="1:5" s="14" customFormat="1" ht="20.149999999999999" customHeight="1" x14ac:dyDescent="0.25">
      <c r="A15" s="76">
        <v>1230</v>
      </c>
      <c r="B15" s="162" t="s">
        <v>865</v>
      </c>
      <c r="C15" s="492"/>
      <c r="D15" s="492"/>
      <c r="E15" s="664"/>
    </row>
    <row r="16" spans="1:5" s="14" customFormat="1" ht="20.149999999999999" customHeight="1" x14ac:dyDescent="0.25">
      <c r="A16" s="166">
        <v>13</v>
      </c>
      <c r="B16" s="163" t="s">
        <v>868</v>
      </c>
      <c r="C16" s="663">
        <f>C17+C18+C19</f>
        <v>0</v>
      </c>
      <c r="D16" s="663">
        <f>D17+D18+D19</f>
        <v>0</v>
      </c>
      <c r="E16" s="663">
        <f>E17+E18+E19</f>
        <v>0</v>
      </c>
    </row>
    <row r="17" spans="1:5" s="14" customFormat="1" ht="20.149999999999999" customHeight="1" x14ac:dyDescent="0.25">
      <c r="A17" s="76">
        <v>1310</v>
      </c>
      <c r="B17" s="162" t="s">
        <v>863</v>
      </c>
      <c r="C17" s="492"/>
      <c r="D17" s="492"/>
      <c r="E17" s="664"/>
    </row>
    <row r="18" spans="1:5" s="14" customFormat="1" ht="20.149999999999999" customHeight="1" x14ac:dyDescent="0.25">
      <c r="A18" s="76">
        <v>1320</v>
      </c>
      <c r="B18" s="162" t="s">
        <v>869</v>
      </c>
      <c r="C18" s="492"/>
      <c r="D18" s="492"/>
      <c r="E18" s="664"/>
    </row>
    <row r="19" spans="1:5" s="14" customFormat="1" ht="20.149999999999999" customHeight="1" x14ac:dyDescent="0.25">
      <c r="A19" s="76">
        <v>1330</v>
      </c>
      <c r="B19" s="162" t="s">
        <v>865</v>
      </c>
      <c r="C19" s="492"/>
      <c r="D19" s="492"/>
      <c r="E19" s="664"/>
    </row>
    <row r="20" spans="1:5" s="14" customFormat="1" ht="20.149999999999999" customHeight="1" x14ac:dyDescent="0.25">
      <c r="A20" s="166">
        <v>14</v>
      </c>
      <c r="B20" s="163" t="s">
        <v>870</v>
      </c>
      <c r="C20" s="663">
        <f>C21+C22</f>
        <v>0</v>
      </c>
      <c r="D20" s="663">
        <f>D21+D22</f>
        <v>0</v>
      </c>
      <c r="E20" s="663">
        <f>E21+E22</f>
        <v>0</v>
      </c>
    </row>
    <row r="21" spans="1:5" s="14" customFormat="1" ht="20.149999999999999" customHeight="1" x14ac:dyDescent="0.25">
      <c r="A21" s="76">
        <v>1410</v>
      </c>
      <c r="B21" s="162" t="s">
        <v>871</v>
      </c>
      <c r="C21" s="492"/>
      <c r="D21" s="492"/>
      <c r="E21" s="664"/>
    </row>
    <row r="22" spans="1:5" s="14" customFormat="1" ht="20.149999999999999" customHeight="1" x14ac:dyDescent="0.25">
      <c r="A22" s="76">
        <v>1420</v>
      </c>
      <c r="B22" s="162" t="s">
        <v>872</v>
      </c>
      <c r="C22" s="492"/>
      <c r="D22" s="492"/>
      <c r="E22" s="664"/>
    </row>
    <row r="23" spans="1:5" s="14" customFormat="1" ht="20.149999999999999" customHeight="1" x14ac:dyDescent="0.25">
      <c r="A23" s="166">
        <v>15</v>
      </c>
      <c r="B23" s="163" t="s">
        <v>873</v>
      </c>
      <c r="C23" s="663">
        <f>SUM(C24:C32)</f>
        <v>0</v>
      </c>
      <c r="D23" s="663">
        <f>SUM(D24:D32)</f>
        <v>0</v>
      </c>
      <c r="E23" s="663">
        <f>SUM(E24:E32)</f>
        <v>0</v>
      </c>
    </row>
    <row r="24" spans="1:5" s="14" customFormat="1" ht="20.149999999999999" customHeight="1" x14ac:dyDescent="0.25">
      <c r="A24" s="76">
        <v>1510</v>
      </c>
      <c r="B24" s="162" t="s">
        <v>874</v>
      </c>
      <c r="C24" s="492"/>
      <c r="D24" s="492"/>
      <c r="E24" s="664"/>
    </row>
    <row r="25" spans="1:5" s="14" customFormat="1" ht="20.149999999999999" customHeight="1" x14ac:dyDescent="0.25">
      <c r="A25" s="76">
        <v>1520</v>
      </c>
      <c r="B25" s="162" t="s">
        <v>875</v>
      </c>
      <c r="C25" s="492"/>
      <c r="D25" s="492"/>
      <c r="E25" s="664"/>
    </row>
    <row r="26" spans="1:5" s="14" customFormat="1" ht="20.149999999999999" customHeight="1" x14ac:dyDescent="0.25">
      <c r="A26" s="76">
        <v>1530</v>
      </c>
      <c r="B26" s="162" t="s">
        <v>876</v>
      </c>
      <c r="C26" s="492"/>
      <c r="D26" s="492"/>
      <c r="E26" s="664"/>
    </row>
    <row r="27" spans="1:5" s="14" customFormat="1" ht="20.149999999999999" customHeight="1" x14ac:dyDescent="0.25">
      <c r="A27" s="76">
        <v>1540</v>
      </c>
      <c r="B27" s="162" t="s">
        <v>867</v>
      </c>
      <c r="C27" s="492"/>
      <c r="D27" s="492"/>
      <c r="E27" s="664"/>
    </row>
    <row r="28" spans="1:5" s="14" customFormat="1" ht="20.149999999999999" customHeight="1" x14ac:dyDescent="0.25">
      <c r="A28" s="76">
        <v>1550</v>
      </c>
      <c r="B28" s="162" t="s">
        <v>877</v>
      </c>
      <c r="C28" s="492"/>
      <c r="D28" s="492"/>
      <c r="E28" s="664"/>
    </row>
    <row r="29" spans="1:5" s="14" customFormat="1" ht="20.149999999999999" customHeight="1" x14ac:dyDescent="0.25">
      <c r="A29" s="76">
        <v>1560</v>
      </c>
      <c r="B29" s="162" t="s">
        <v>878</v>
      </c>
      <c r="C29" s="492"/>
      <c r="D29" s="492"/>
      <c r="E29" s="664"/>
    </row>
    <row r="30" spans="1:5" s="14" customFormat="1" ht="20.149999999999999" customHeight="1" x14ac:dyDescent="0.25">
      <c r="A30" s="76">
        <v>1570</v>
      </c>
      <c r="B30" s="162" t="s">
        <v>879</v>
      </c>
      <c r="C30" s="492"/>
      <c r="D30" s="492"/>
      <c r="E30" s="664"/>
    </row>
    <row r="31" spans="1:5" s="14" customFormat="1" ht="20.149999999999999" customHeight="1" x14ac:dyDescent="0.25">
      <c r="A31" s="76">
        <v>1580</v>
      </c>
      <c r="B31" s="162" t="s">
        <v>880</v>
      </c>
      <c r="C31" s="492"/>
      <c r="D31" s="492"/>
      <c r="E31" s="664"/>
    </row>
    <row r="32" spans="1:5" s="14" customFormat="1" ht="20.149999999999999" customHeight="1" x14ac:dyDescent="0.25">
      <c r="A32" s="76">
        <v>1590</v>
      </c>
      <c r="B32" s="162" t="s">
        <v>881</v>
      </c>
      <c r="C32" s="492"/>
      <c r="D32" s="492"/>
      <c r="E32" s="664"/>
    </row>
    <row r="33" spans="1:5" s="14" customFormat="1" ht="20.149999999999999" customHeight="1" x14ac:dyDescent="0.25">
      <c r="A33" s="166">
        <v>18</v>
      </c>
      <c r="B33" s="163" t="s">
        <v>882</v>
      </c>
      <c r="C33" s="663">
        <f>C34+C35+C36</f>
        <v>0</v>
      </c>
      <c r="D33" s="663">
        <f>D34+D35+D36</f>
        <v>0</v>
      </c>
      <c r="E33" s="663">
        <f>E34+E35+E36</f>
        <v>0</v>
      </c>
    </row>
    <row r="34" spans="1:5" s="14" customFormat="1" ht="20.149999999999999" customHeight="1" x14ac:dyDescent="0.25">
      <c r="A34" s="76">
        <v>1810</v>
      </c>
      <c r="B34" s="162" t="s">
        <v>883</v>
      </c>
      <c r="C34" s="492"/>
      <c r="D34" s="492"/>
      <c r="E34" s="664"/>
    </row>
    <row r="35" spans="1:5" s="136" customFormat="1" ht="31.6" customHeight="1" x14ac:dyDescent="0.25">
      <c r="A35" s="167">
        <v>1820</v>
      </c>
      <c r="B35" s="6" t="s">
        <v>1088</v>
      </c>
      <c r="C35" s="496"/>
      <c r="D35" s="496"/>
      <c r="E35" s="665"/>
    </row>
    <row r="36" spans="1:5" s="14" customFormat="1" ht="20.149999999999999" customHeight="1" x14ac:dyDescent="0.25">
      <c r="A36" s="76">
        <v>1880</v>
      </c>
      <c r="B36" s="162" t="s">
        <v>884</v>
      </c>
      <c r="C36" s="492"/>
      <c r="D36" s="492"/>
      <c r="E36" s="664"/>
    </row>
    <row r="37" spans="1:5" s="14" customFormat="1" ht="20.149999999999999" customHeight="1" x14ac:dyDescent="0.25">
      <c r="A37" s="164"/>
      <c r="B37" s="140" t="s">
        <v>1089</v>
      </c>
      <c r="C37" s="663">
        <f>C8+C12+C16+C20+C23+C33</f>
        <v>0</v>
      </c>
      <c r="D37" s="663">
        <f>D8+D12+D16+D20+D23+D33</f>
        <v>0</v>
      </c>
      <c r="E37" s="663">
        <f>E8+E12+E16+E20+E23+E33</f>
        <v>0</v>
      </c>
    </row>
    <row r="38" spans="1:5" s="14" customFormat="1" ht="16.55" customHeight="1" x14ac:dyDescent="0.25">
      <c r="A38" s="112"/>
      <c r="B38" s="112"/>
      <c r="C38" s="314"/>
      <c r="D38" s="314"/>
      <c r="E38" s="280"/>
    </row>
    <row r="39" spans="1:5" s="14" customFormat="1" ht="16.55" customHeight="1" x14ac:dyDescent="0.25">
      <c r="A39" s="112"/>
      <c r="B39" s="112"/>
      <c r="C39" s="314"/>
      <c r="D39" s="314"/>
      <c r="E39" s="280"/>
    </row>
    <row r="40" spans="1:5" s="14" customFormat="1" ht="16.55" customHeight="1" x14ac:dyDescent="0.25">
      <c r="A40" s="1391" t="s">
        <v>1090</v>
      </c>
      <c r="B40" s="1391"/>
      <c r="C40" s="1391"/>
      <c r="D40" s="1391"/>
      <c r="E40" s="1391"/>
    </row>
    <row r="41" spans="1:5" s="14" customFormat="1" ht="9.8000000000000007" customHeight="1" x14ac:dyDescent="0.25">
      <c r="A41" s="1392" t="s">
        <v>1087</v>
      </c>
      <c r="B41" s="1392"/>
      <c r="C41" s="1392"/>
      <c r="D41" s="1392"/>
      <c r="E41" s="1392"/>
    </row>
    <row r="42" spans="1:5" s="14" customFormat="1" ht="33.75" customHeight="1" x14ac:dyDescent="0.25">
      <c r="A42" s="341" t="s">
        <v>852</v>
      </c>
      <c r="B42" s="341" t="s">
        <v>853</v>
      </c>
      <c r="C42" s="666" t="s">
        <v>1456</v>
      </c>
      <c r="D42" s="666" t="s">
        <v>1457</v>
      </c>
      <c r="E42" s="666" t="s">
        <v>1455</v>
      </c>
    </row>
    <row r="43" spans="1:5" s="14" customFormat="1" ht="16.55" customHeight="1" x14ac:dyDescent="0.25">
      <c r="A43" s="134" t="s">
        <v>887</v>
      </c>
      <c r="B43" s="172" t="s">
        <v>888</v>
      </c>
      <c r="C43" s="433">
        <f>SUM(C44:C47)</f>
        <v>0</v>
      </c>
      <c r="D43" s="433">
        <f>SUM(D44:D47)</f>
        <v>0</v>
      </c>
      <c r="E43" s="433">
        <f>SUM(E44:E47)</f>
        <v>0</v>
      </c>
    </row>
    <row r="44" spans="1:5" s="14" customFormat="1" ht="16.55" customHeight="1" x14ac:dyDescent="0.25">
      <c r="A44" s="170">
        <v>2110</v>
      </c>
      <c r="B44" s="50" t="s">
        <v>889</v>
      </c>
      <c r="C44" s="434"/>
      <c r="D44" s="434"/>
      <c r="E44" s="655"/>
    </row>
    <row r="45" spans="1:5" s="14" customFormat="1" ht="16.55" customHeight="1" x14ac:dyDescent="0.25">
      <c r="A45" s="170">
        <v>2120</v>
      </c>
      <c r="B45" s="50" t="s">
        <v>890</v>
      </c>
      <c r="C45" s="434"/>
      <c r="D45" s="434"/>
      <c r="E45" s="655"/>
    </row>
    <row r="46" spans="1:5" s="14" customFormat="1" ht="16.55" customHeight="1" x14ac:dyDescent="0.25">
      <c r="A46" s="170">
        <v>2130</v>
      </c>
      <c r="B46" s="50" t="s">
        <v>891</v>
      </c>
      <c r="C46" s="434"/>
      <c r="D46" s="434"/>
      <c r="E46" s="655"/>
    </row>
    <row r="47" spans="1:5" s="14" customFormat="1" ht="16.55" customHeight="1" x14ac:dyDescent="0.25">
      <c r="A47" s="170">
        <v>2140</v>
      </c>
      <c r="B47" s="50" t="s">
        <v>292</v>
      </c>
      <c r="C47" s="434"/>
      <c r="D47" s="434"/>
      <c r="E47" s="655"/>
    </row>
    <row r="48" spans="1:5" s="14" customFormat="1" ht="16.55" customHeight="1" x14ac:dyDescent="0.25">
      <c r="A48" s="134" t="s">
        <v>293</v>
      </c>
      <c r="B48" s="172" t="s">
        <v>294</v>
      </c>
      <c r="C48" s="441"/>
      <c r="D48" s="441"/>
      <c r="E48" s="283"/>
    </row>
    <row r="49" spans="1:5" s="14" customFormat="1" ht="16.55" customHeight="1" x14ac:dyDescent="0.25">
      <c r="A49" s="134">
        <v>23</v>
      </c>
      <c r="B49" s="172" t="s">
        <v>1106</v>
      </c>
      <c r="C49" s="433">
        <f>C50+C57</f>
        <v>0</v>
      </c>
      <c r="D49" s="433">
        <f>D50+D57</f>
        <v>0</v>
      </c>
      <c r="E49" s="433">
        <f>E50+E57</f>
        <v>0</v>
      </c>
    </row>
    <row r="50" spans="1:5" s="14" customFormat="1" x14ac:dyDescent="0.25">
      <c r="A50" s="134">
        <v>231</v>
      </c>
      <c r="B50" s="172" t="s">
        <v>296</v>
      </c>
      <c r="C50" s="433">
        <f>SUM(C51:C56)</f>
        <v>0</v>
      </c>
      <c r="D50" s="433">
        <f>SUM(D51:D56)</f>
        <v>0</v>
      </c>
      <c r="E50" s="433">
        <f>SUM(E51:E56)</f>
        <v>0</v>
      </c>
    </row>
    <row r="51" spans="1:5" s="14" customFormat="1" x14ac:dyDescent="0.25">
      <c r="A51" s="170">
        <v>2311</v>
      </c>
      <c r="B51" s="50" t="s">
        <v>297</v>
      </c>
      <c r="C51" s="434"/>
      <c r="D51" s="434"/>
      <c r="E51" s="655"/>
    </row>
    <row r="52" spans="1:5" s="14" customFormat="1" x14ac:dyDescent="0.25">
      <c r="A52" s="170">
        <v>2312</v>
      </c>
      <c r="B52" s="50" t="s">
        <v>1107</v>
      </c>
      <c r="C52" s="434"/>
      <c r="D52" s="434"/>
      <c r="E52" s="655"/>
    </row>
    <row r="53" spans="1:5" s="14" customFormat="1" x14ac:dyDescent="0.25">
      <c r="A53" s="170">
        <v>2313</v>
      </c>
      <c r="B53" s="50" t="s">
        <v>1108</v>
      </c>
      <c r="C53" s="434"/>
      <c r="D53" s="434"/>
      <c r="E53" s="655"/>
    </row>
    <row r="54" spans="1:5" s="14" customFormat="1" x14ac:dyDescent="0.25">
      <c r="A54" s="170">
        <v>2314</v>
      </c>
      <c r="B54" s="50" t="s">
        <v>300</v>
      </c>
      <c r="C54" s="434"/>
      <c r="D54" s="434"/>
      <c r="E54" s="655"/>
    </row>
    <row r="55" spans="1:5" s="14" customFormat="1" x14ac:dyDescent="0.25">
      <c r="A55" s="170">
        <v>2315</v>
      </c>
      <c r="B55" s="50" t="s">
        <v>301</v>
      </c>
      <c r="C55" s="434"/>
      <c r="D55" s="434"/>
      <c r="E55" s="655"/>
    </row>
    <row r="56" spans="1:5" s="14" customFormat="1" x14ac:dyDescent="0.25">
      <c r="A56" s="170">
        <v>2318</v>
      </c>
      <c r="B56" s="50" t="s">
        <v>302</v>
      </c>
      <c r="C56" s="434"/>
      <c r="D56" s="434"/>
      <c r="E56" s="655"/>
    </row>
    <row r="57" spans="1:5" s="14" customFormat="1" x14ac:dyDescent="0.25">
      <c r="A57" s="134">
        <v>2320</v>
      </c>
      <c r="B57" s="172" t="s">
        <v>313</v>
      </c>
      <c r="C57" s="441"/>
      <c r="D57" s="441"/>
      <c r="E57" s="667"/>
    </row>
    <row r="58" spans="1:5" s="14" customFormat="1" x14ac:dyDescent="0.25">
      <c r="A58" s="134">
        <v>24</v>
      </c>
      <c r="B58" s="172" t="s">
        <v>314</v>
      </c>
      <c r="C58" s="433">
        <f>SUM(C59:C61)</f>
        <v>0</v>
      </c>
      <c r="D58" s="433">
        <f>SUM(D59:D61)</f>
        <v>0</v>
      </c>
      <c r="E58" s="433">
        <f>SUM(E59:E61)</f>
        <v>0</v>
      </c>
    </row>
    <row r="59" spans="1:5" s="14" customFormat="1" ht="23.65" x14ac:dyDescent="0.25">
      <c r="A59" s="171">
        <v>2410</v>
      </c>
      <c r="B59" s="46" t="s">
        <v>1109</v>
      </c>
      <c r="C59" s="434"/>
      <c r="D59" s="434"/>
      <c r="E59" s="655"/>
    </row>
    <row r="60" spans="1:5" s="14" customFormat="1" ht="23.65" x14ac:dyDescent="0.25">
      <c r="A60" s="171">
        <v>2420</v>
      </c>
      <c r="B60" s="46" t="s">
        <v>1110</v>
      </c>
      <c r="C60" s="434"/>
      <c r="D60" s="434"/>
      <c r="E60" s="655"/>
    </row>
    <row r="61" spans="1:5" s="14" customFormat="1" x14ac:dyDescent="0.25">
      <c r="A61" s="170">
        <v>2480</v>
      </c>
      <c r="B61" s="50" t="s">
        <v>1111</v>
      </c>
      <c r="C61" s="434"/>
      <c r="D61" s="434"/>
      <c r="E61" s="655"/>
    </row>
    <row r="62" spans="1:5" s="14" customFormat="1" x14ac:dyDescent="0.25">
      <c r="A62" s="134">
        <v>25</v>
      </c>
      <c r="B62" s="172" t="s">
        <v>274</v>
      </c>
      <c r="C62" s="433">
        <f>SUM(C63:C65)</f>
        <v>0</v>
      </c>
      <c r="D62" s="433">
        <f>SUM(D63:D65)</f>
        <v>0</v>
      </c>
      <c r="E62" s="433">
        <f>SUM(E63:E65)</f>
        <v>0</v>
      </c>
    </row>
    <row r="63" spans="1:5" s="14" customFormat="1" x14ac:dyDescent="0.25">
      <c r="A63" s="170">
        <v>2510</v>
      </c>
      <c r="B63" s="50" t="s">
        <v>275</v>
      </c>
      <c r="C63" s="434"/>
      <c r="D63" s="434"/>
      <c r="E63" s="655"/>
    </row>
    <row r="64" spans="1:5" s="14" customFormat="1" x14ac:dyDescent="0.25">
      <c r="A64" s="170">
        <v>2520</v>
      </c>
      <c r="B64" s="50" t="s">
        <v>276</v>
      </c>
      <c r="C64" s="434"/>
      <c r="D64" s="434"/>
      <c r="E64" s="655"/>
    </row>
    <row r="65" spans="1:5" s="14" customFormat="1" x14ac:dyDescent="0.25">
      <c r="A65" s="170">
        <v>2530</v>
      </c>
      <c r="B65" s="50" t="s">
        <v>277</v>
      </c>
      <c r="C65" s="434"/>
      <c r="D65" s="434"/>
      <c r="E65" s="655"/>
    </row>
    <row r="66" spans="1:5" s="14" customFormat="1" x14ac:dyDescent="0.25">
      <c r="A66" s="134">
        <v>26</v>
      </c>
      <c r="B66" s="172" t="s">
        <v>278</v>
      </c>
      <c r="C66" s="433">
        <f>SUM(C67:C72)</f>
        <v>0</v>
      </c>
      <c r="D66" s="433">
        <f>SUM(D67:D72)</f>
        <v>0</v>
      </c>
      <c r="E66" s="433">
        <f>SUM(E67:E72)</f>
        <v>0</v>
      </c>
    </row>
    <row r="67" spans="1:5" s="14" customFormat="1" x14ac:dyDescent="0.25">
      <c r="A67" s="170">
        <v>2610</v>
      </c>
      <c r="B67" s="50" t="s">
        <v>375</v>
      </c>
      <c r="C67" s="434"/>
      <c r="D67" s="434"/>
      <c r="E67" s="655"/>
    </row>
    <row r="68" spans="1:5" s="14" customFormat="1" x14ac:dyDescent="0.25">
      <c r="A68" s="170">
        <v>2620</v>
      </c>
      <c r="B68" s="50" t="s">
        <v>376</v>
      </c>
      <c r="C68" s="434"/>
      <c r="D68" s="434"/>
      <c r="E68" s="655"/>
    </row>
    <row r="69" spans="1:5" s="14" customFormat="1" x14ac:dyDescent="0.25">
      <c r="A69" s="170">
        <v>2630</v>
      </c>
      <c r="B69" s="50" t="s">
        <v>377</v>
      </c>
      <c r="C69" s="434"/>
      <c r="D69" s="434"/>
      <c r="E69" s="655"/>
    </row>
    <row r="70" spans="1:5" s="14" customFormat="1" x14ac:dyDescent="0.25">
      <c r="A70" s="170">
        <v>2640</v>
      </c>
      <c r="B70" s="50" t="s">
        <v>378</v>
      </c>
      <c r="C70" s="434"/>
      <c r="D70" s="434"/>
      <c r="E70" s="655"/>
    </row>
    <row r="71" spans="1:5" s="14" customFormat="1" x14ac:dyDescent="0.25">
      <c r="A71" s="170">
        <v>2650</v>
      </c>
      <c r="B71" s="50" t="s">
        <v>277</v>
      </c>
      <c r="C71" s="434"/>
      <c r="D71" s="434"/>
      <c r="E71" s="655"/>
    </row>
    <row r="72" spans="1:5" s="14" customFormat="1" x14ac:dyDescent="0.25">
      <c r="A72" s="170">
        <v>2660</v>
      </c>
      <c r="B72" s="50" t="s">
        <v>379</v>
      </c>
      <c r="C72" s="434"/>
      <c r="D72" s="434"/>
      <c r="E72" s="655"/>
    </row>
    <row r="73" spans="1:5" s="14" customFormat="1" x14ac:dyDescent="0.25">
      <c r="A73" s="134">
        <v>27</v>
      </c>
      <c r="B73" s="172" t="s">
        <v>380</v>
      </c>
      <c r="C73" s="433">
        <f>SUM(C74:C77)</f>
        <v>0</v>
      </c>
      <c r="D73" s="433">
        <f>SUM(D74:D77)</f>
        <v>0</v>
      </c>
      <c r="E73" s="433">
        <f>SUM(E74:E77)</f>
        <v>0</v>
      </c>
    </row>
    <row r="74" spans="1:5" s="14" customFormat="1" x14ac:dyDescent="0.25">
      <c r="A74" s="170">
        <v>2710</v>
      </c>
      <c r="B74" s="50" t="s">
        <v>381</v>
      </c>
      <c r="C74" s="434"/>
      <c r="D74" s="434"/>
      <c r="E74" s="655"/>
    </row>
    <row r="75" spans="1:5" s="14" customFormat="1" x14ac:dyDescent="0.25">
      <c r="A75" s="170">
        <v>2720</v>
      </c>
      <c r="B75" s="50" t="s">
        <v>382</v>
      </c>
      <c r="C75" s="434"/>
      <c r="D75" s="434"/>
      <c r="E75" s="655"/>
    </row>
    <row r="76" spans="1:5" s="14" customFormat="1" x14ac:dyDescent="0.25">
      <c r="A76" s="170">
        <v>2730</v>
      </c>
      <c r="B76" s="50" t="s">
        <v>383</v>
      </c>
      <c r="C76" s="434"/>
      <c r="D76" s="434"/>
      <c r="E76" s="655"/>
    </row>
    <row r="77" spans="1:5" s="14" customFormat="1" x14ac:dyDescent="0.25">
      <c r="A77" s="170">
        <v>2740</v>
      </c>
      <c r="B77" s="50" t="s">
        <v>384</v>
      </c>
      <c r="C77" s="434"/>
      <c r="D77" s="434"/>
      <c r="E77" s="655"/>
    </row>
    <row r="78" spans="1:5" s="14" customFormat="1" x14ac:dyDescent="0.25">
      <c r="A78" s="134">
        <v>28</v>
      </c>
      <c r="B78" s="172" t="s">
        <v>385</v>
      </c>
      <c r="C78" s="433">
        <f>SUM(C79:C85)</f>
        <v>0</v>
      </c>
      <c r="D78" s="433">
        <f>SUM(D79:D85)</f>
        <v>0</v>
      </c>
      <c r="E78" s="433">
        <f>SUM(E79:E85)</f>
        <v>0</v>
      </c>
    </row>
    <row r="79" spans="1:5" s="14" customFormat="1" x14ac:dyDescent="0.25">
      <c r="A79" s="170">
        <v>2810</v>
      </c>
      <c r="B79" s="50" t="s">
        <v>386</v>
      </c>
      <c r="C79" s="434"/>
      <c r="D79" s="434"/>
      <c r="E79" s="655"/>
    </row>
    <row r="80" spans="1:5" s="14" customFormat="1" x14ac:dyDescent="0.25">
      <c r="A80" s="170">
        <v>2820</v>
      </c>
      <c r="B80" s="50" t="s">
        <v>387</v>
      </c>
      <c r="C80" s="434"/>
      <c r="D80" s="434"/>
      <c r="E80" s="655"/>
    </row>
    <row r="81" spans="1:5" s="14" customFormat="1" x14ac:dyDescent="0.25">
      <c r="A81" s="170">
        <v>2830</v>
      </c>
      <c r="B81" s="50" t="s">
        <v>388</v>
      </c>
      <c r="C81" s="434"/>
      <c r="D81" s="434"/>
      <c r="E81" s="655"/>
    </row>
    <row r="82" spans="1:5" s="14" customFormat="1" x14ac:dyDescent="0.25">
      <c r="A82" s="170">
        <v>2840</v>
      </c>
      <c r="B82" s="50" t="s">
        <v>389</v>
      </c>
      <c r="C82" s="434"/>
      <c r="D82" s="434"/>
      <c r="E82" s="655"/>
    </row>
    <row r="83" spans="1:5" s="14" customFormat="1" x14ac:dyDescent="0.25">
      <c r="A83" s="170">
        <v>2850</v>
      </c>
      <c r="B83" s="50" t="s">
        <v>390</v>
      </c>
      <c r="C83" s="434"/>
      <c r="D83" s="434"/>
      <c r="E83" s="655"/>
    </row>
    <row r="84" spans="1:5" s="14" customFormat="1" x14ac:dyDescent="0.25">
      <c r="A84" s="170">
        <v>2860</v>
      </c>
      <c r="B84" s="50" t="s">
        <v>391</v>
      </c>
      <c r="C84" s="434"/>
      <c r="D84" s="434"/>
      <c r="E84" s="655"/>
    </row>
    <row r="85" spans="1:5" s="14" customFormat="1" x14ac:dyDescent="0.25">
      <c r="A85" s="170">
        <v>2880</v>
      </c>
      <c r="B85" s="50" t="s">
        <v>884</v>
      </c>
      <c r="C85" s="434"/>
      <c r="D85" s="434"/>
      <c r="E85" s="655"/>
    </row>
    <row r="86" spans="1:5" s="14" customFormat="1" x14ac:dyDescent="0.25">
      <c r="A86" s="134">
        <v>29</v>
      </c>
      <c r="B86" s="172" t="s">
        <v>392</v>
      </c>
      <c r="C86" s="433">
        <f>SUM(C87:C89)</f>
        <v>0</v>
      </c>
      <c r="D86" s="433">
        <f>SUM(D87:D89)</f>
        <v>0</v>
      </c>
      <c r="E86" s="433">
        <f>SUM(E87:E89)</f>
        <v>0</v>
      </c>
    </row>
    <row r="87" spans="1:5" s="14" customFormat="1" x14ac:dyDescent="0.25">
      <c r="A87" s="170">
        <v>2910</v>
      </c>
      <c r="B87" s="50" t="s">
        <v>393</v>
      </c>
      <c r="C87" s="434"/>
      <c r="D87" s="434"/>
      <c r="E87" s="655"/>
    </row>
    <row r="88" spans="1:5" s="14" customFormat="1" x14ac:dyDescent="0.25">
      <c r="A88" s="170">
        <v>2920</v>
      </c>
      <c r="B88" s="50" t="s">
        <v>394</v>
      </c>
      <c r="C88" s="434"/>
      <c r="D88" s="434"/>
      <c r="E88" s="655"/>
    </row>
    <row r="89" spans="1:5" s="14" customFormat="1" x14ac:dyDescent="0.25">
      <c r="A89" s="170">
        <v>2930</v>
      </c>
      <c r="B89" s="50" t="s">
        <v>395</v>
      </c>
      <c r="C89" s="434"/>
      <c r="D89" s="434"/>
      <c r="E89" s="655"/>
    </row>
    <row r="90" spans="1:5" s="14" customFormat="1" x14ac:dyDescent="0.25">
      <c r="A90" s="174"/>
      <c r="B90" s="100" t="s">
        <v>1112</v>
      </c>
      <c r="C90" s="668"/>
      <c r="D90" s="669"/>
      <c r="E90" s="667"/>
    </row>
    <row r="91" spans="1:5" s="14" customFormat="1" x14ac:dyDescent="0.25">
      <c r="A91" s="24"/>
      <c r="B91" s="66" t="s">
        <v>1113</v>
      </c>
      <c r="C91" s="433">
        <f>C43+C48+C49+C58+C62+C66+C73+C78+C86</f>
        <v>0</v>
      </c>
      <c r="D91" s="433">
        <f>D43+D48+D49+D58+D62+D66+D73+D78+D86</f>
        <v>0</v>
      </c>
      <c r="E91" s="433">
        <f>E43+E48+E49+E58+E62+E66+E73+E78+E86+E90</f>
        <v>0</v>
      </c>
    </row>
    <row r="92" spans="1:5" s="14" customFormat="1" x14ac:dyDescent="0.25">
      <c r="A92" s="111"/>
      <c r="B92" s="129"/>
      <c r="C92" s="242"/>
      <c r="D92" s="242"/>
      <c r="E92" s="242"/>
    </row>
    <row r="93" spans="1:5" s="14" customFormat="1" x14ac:dyDescent="0.25">
      <c r="A93" s="169" t="s">
        <v>1114</v>
      </c>
      <c r="B93" s="168"/>
      <c r="C93" s="652"/>
      <c r="D93" s="652"/>
      <c r="E93" s="652"/>
    </row>
    <row r="94" spans="1:5" s="14" customFormat="1" x14ac:dyDescent="0.25">
      <c r="A94" s="169" t="s">
        <v>1115</v>
      </c>
      <c r="B94" s="168"/>
      <c r="C94" s="652"/>
      <c r="D94" s="652"/>
      <c r="E94" s="652"/>
    </row>
    <row r="95" spans="1:5" s="14" customFormat="1" x14ac:dyDescent="0.25">
      <c r="C95" s="280"/>
      <c r="D95" s="280"/>
      <c r="E95" s="280"/>
    </row>
    <row r="96" spans="1:5" s="14" customFormat="1" x14ac:dyDescent="0.25">
      <c r="C96" s="280"/>
      <c r="D96" s="280"/>
      <c r="E96" s="280"/>
    </row>
    <row r="97" spans="3:5" s="14" customFormat="1" x14ac:dyDescent="0.25">
      <c r="C97" s="280"/>
      <c r="D97" s="280"/>
      <c r="E97" s="280"/>
    </row>
    <row r="98" spans="3:5" s="14" customFormat="1" x14ac:dyDescent="0.25">
      <c r="C98" s="280"/>
      <c r="D98" s="280"/>
      <c r="E98" s="280"/>
    </row>
    <row r="99" spans="3:5" s="14" customFormat="1" x14ac:dyDescent="0.25">
      <c r="C99" s="280"/>
      <c r="D99" s="280"/>
      <c r="E99" s="280"/>
    </row>
    <row r="100" spans="3:5" s="14" customFormat="1" x14ac:dyDescent="0.25">
      <c r="C100" s="280"/>
      <c r="D100" s="280"/>
      <c r="E100" s="280"/>
    </row>
    <row r="101" spans="3:5" s="14" customFormat="1" x14ac:dyDescent="0.25">
      <c r="C101" s="280"/>
      <c r="D101" s="280"/>
      <c r="E101" s="280"/>
    </row>
    <row r="102" spans="3:5" s="14" customFormat="1" x14ac:dyDescent="0.25">
      <c r="C102" s="280"/>
      <c r="D102" s="280"/>
      <c r="E102" s="280"/>
    </row>
    <row r="103" spans="3:5" s="14" customFormat="1" x14ac:dyDescent="0.25">
      <c r="C103" s="280"/>
      <c r="D103" s="280"/>
      <c r="E103" s="280"/>
    </row>
    <row r="104" spans="3:5" s="14" customFormat="1" x14ac:dyDescent="0.25">
      <c r="C104" s="280"/>
      <c r="D104" s="280"/>
      <c r="E104" s="280"/>
    </row>
    <row r="105" spans="3:5" s="14" customFormat="1" x14ac:dyDescent="0.25">
      <c r="C105" s="280"/>
      <c r="D105" s="280"/>
      <c r="E105" s="280"/>
    </row>
    <row r="106" spans="3:5" s="14" customFormat="1" x14ac:dyDescent="0.25">
      <c r="C106" s="280"/>
      <c r="D106" s="280"/>
      <c r="E106" s="280"/>
    </row>
    <row r="107" spans="3:5" s="14" customFormat="1" x14ac:dyDescent="0.25">
      <c r="C107" s="280"/>
      <c r="D107" s="280"/>
      <c r="E107" s="280"/>
    </row>
    <row r="108" spans="3:5" s="14" customFormat="1" x14ac:dyDescent="0.25">
      <c r="C108" s="280"/>
      <c r="D108" s="280"/>
      <c r="E108" s="280"/>
    </row>
    <row r="109" spans="3:5" s="14" customFormat="1" x14ac:dyDescent="0.25">
      <c r="C109" s="280"/>
      <c r="D109" s="280"/>
      <c r="E109" s="280"/>
    </row>
    <row r="110" spans="3:5" s="14" customFormat="1" x14ac:dyDescent="0.25">
      <c r="C110" s="280"/>
      <c r="D110" s="280"/>
      <c r="E110" s="280"/>
    </row>
    <row r="111" spans="3:5" s="14" customFormat="1" x14ac:dyDescent="0.25">
      <c r="C111" s="280"/>
      <c r="D111" s="280"/>
      <c r="E111" s="280"/>
    </row>
    <row r="112" spans="3:5" s="14" customFormat="1" x14ac:dyDescent="0.25">
      <c r="C112" s="280"/>
      <c r="D112" s="280"/>
      <c r="E112" s="280"/>
    </row>
    <row r="113" spans="3:5" s="14" customFormat="1" x14ac:dyDescent="0.25">
      <c r="C113" s="280"/>
      <c r="D113" s="280"/>
      <c r="E113" s="280"/>
    </row>
    <row r="114" spans="3:5" s="14" customFormat="1" x14ac:dyDescent="0.25">
      <c r="C114" s="280"/>
      <c r="D114" s="280"/>
      <c r="E114" s="280"/>
    </row>
    <row r="115" spans="3:5" s="14" customFormat="1" x14ac:dyDescent="0.25">
      <c r="C115" s="280"/>
      <c r="D115" s="280"/>
      <c r="E115" s="280"/>
    </row>
    <row r="116" spans="3:5" s="14" customFormat="1" x14ac:dyDescent="0.25">
      <c r="C116" s="280"/>
      <c r="D116" s="280"/>
      <c r="E116" s="280"/>
    </row>
    <row r="117" spans="3:5" s="14" customFormat="1" x14ac:dyDescent="0.25">
      <c r="C117" s="280"/>
      <c r="D117" s="280"/>
      <c r="E117" s="280"/>
    </row>
    <row r="118" spans="3:5" s="14" customFormat="1" x14ac:dyDescent="0.25">
      <c r="C118" s="280"/>
      <c r="D118" s="280"/>
      <c r="E118" s="280"/>
    </row>
    <row r="119" spans="3:5" s="14" customFormat="1" x14ac:dyDescent="0.25">
      <c r="C119" s="280"/>
      <c r="D119" s="280"/>
      <c r="E119" s="280"/>
    </row>
    <row r="120" spans="3:5" s="14" customFormat="1" x14ac:dyDescent="0.25">
      <c r="C120" s="280"/>
      <c r="D120" s="280"/>
      <c r="E120" s="280"/>
    </row>
    <row r="121" spans="3:5" s="14" customFormat="1" x14ac:dyDescent="0.25">
      <c r="C121" s="280"/>
      <c r="D121" s="280"/>
      <c r="E121" s="280"/>
    </row>
    <row r="122" spans="3:5" s="14" customFormat="1" x14ac:dyDescent="0.25">
      <c r="C122" s="280"/>
      <c r="D122" s="280"/>
      <c r="E122" s="280"/>
    </row>
    <row r="123" spans="3:5" s="14" customFormat="1" x14ac:dyDescent="0.25">
      <c r="C123" s="280"/>
      <c r="D123" s="280"/>
      <c r="E123" s="280"/>
    </row>
    <row r="124" spans="3:5" s="14" customFormat="1" x14ac:dyDescent="0.25">
      <c r="C124" s="280"/>
      <c r="D124" s="280"/>
      <c r="E124" s="280"/>
    </row>
    <row r="125" spans="3:5" s="14" customFormat="1" x14ac:dyDescent="0.25">
      <c r="C125" s="280"/>
      <c r="D125" s="280"/>
      <c r="E125" s="280"/>
    </row>
    <row r="126" spans="3:5" s="14" customFormat="1" x14ac:dyDescent="0.25">
      <c r="C126" s="280"/>
      <c r="D126" s="280"/>
      <c r="E126" s="280"/>
    </row>
    <row r="127" spans="3:5" s="14" customFormat="1" x14ac:dyDescent="0.25">
      <c r="C127" s="280"/>
      <c r="D127" s="280"/>
      <c r="E127" s="280"/>
    </row>
    <row r="128" spans="3:5" s="14" customFormat="1" x14ac:dyDescent="0.25">
      <c r="C128" s="280"/>
      <c r="D128" s="280"/>
      <c r="E128" s="280"/>
    </row>
    <row r="129" spans="3:5" s="14" customFormat="1" x14ac:dyDescent="0.25">
      <c r="C129" s="280"/>
      <c r="D129" s="280"/>
      <c r="E129" s="280"/>
    </row>
    <row r="130" spans="3:5" s="14" customFormat="1" x14ac:dyDescent="0.25">
      <c r="C130" s="280"/>
      <c r="D130" s="280"/>
      <c r="E130" s="280"/>
    </row>
    <row r="131" spans="3:5" s="14" customFormat="1" x14ac:dyDescent="0.25">
      <c r="C131" s="280"/>
      <c r="D131" s="280"/>
      <c r="E131" s="280"/>
    </row>
    <row r="132" spans="3:5" s="14" customFormat="1" x14ac:dyDescent="0.25">
      <c r="C132" s="280"/>
      <c r="D132" s="280"/>
      <c r="E132" s="280"/>
    </row>
    <row r="133" spans="3:5" s="14" customFormat="1" x14ac:dyDescent="0.25">
      <c r="C133" s="280"/>
      <c r="D133" s="280"/>
      <c r="E133" s="280"/>
    </row>
    <row r="134" spans="3:5" s="14" customFormat="1" x14ac:dyDescent="0.25">
      <c r="C134" s="280"/>
      <c r="D134" s="280"/>
      <c r="E134" s="280"/>
    </row>
    <row r="135" spans="3:5" s="14" customFormat="1" x14ac:dyDescent="0.25">
      <c r="C135" s="280"/>
      <c r="D135" s="280"/>
      <c r="E135" s="280"/>
    </row>
    <row r="136" spans="3:5" s="14" customFormat="1" x14ac:dyDescent="0.25">
      <c r="C136" s="280"/>
      <c r="D136" s="280"/>
      <c r="E136" s="280"/>
    </row>
    <row r="137" spans="3:5" s="14" customFormat="1" x14ac:dyDescent="0.25">
      <c r="C137" s="280"/>
      <c r="D137" s="280"/>
      <c r="E137" s="280"/>
    </row>
    <row r="138" spans="3:5" s="14" customFormat="1" x14ac:dyDescent="0.25">
      <c r="C138" s="280"/>
      <c r="D138" s="280"/>
      <c r="E138" s="280"/>
    </row>
    <row r="139" spans="3:5" s="14" customFormat="1" x14ac:dyDescent="0.25">
      <c r="C139" s="280"/>
      <c r="D139" s="280"/>
      <c r="E139" s="280"/>
    </row>
    <row r="140" spans="3:5" s="14" customFormat="1" x14ac:dyDescent="0.25">
      <c r="C140" s="280"/>
      <c r="D140" s="280"/>
      <c r="E140" s="280"/>
    </row>
    <row r="141" spans="3:5" s="14" customFormat="1" x14ac:dyDescent="0.25">
      <c r="C141" s="280"/>
      <c r="D141" s="280"/>
      <c r="E141" s="280"/>
    </row>
    <row r="142" spans="3:5" s="14" customFormat="1" x14ac:dyDescent="0.25">
      <c r="C142" s="280"/>
      <c r="D142" s="280"/>
      <c r="E142" s="280"/>
    </row>
    <row r="143" spans="3:5" s="14" customFormat="1" x14ac:dyDescent="0.25">
      <c r="C143" s="280"/>
      <c r="D143" s="280"/>
      <c r="E143" s="280"/>
    </row>
    <row r="144" spans="3:5" s="14" customFormat="1" x14ac:dyDescent="0.25">
      <c r="C144" s="280"/>
      <c r="D144" s="280"/>
      <c r="E144" s="280"/>
    </row>
    <row r="145" spans="3:5" s="14" customFormat="1" x14ac:dyDescent="0.25">
      <c r="C145" s="280"/>
      <c r="D145" s="280"/>
      <c r="E145" s="280"/>
    </row>
    <row r="146" spans="3:5" s="14" customFormat="1" x14ac:dyDescent="0.25">
      <c r="C146" s="280"/>
      <c r="D146" s="280"/>
      <c r="E146" s="280"/>
    </row>
    <row r="147" spans="3:5" s="14" customFormat="1" x14ac:dyDescent="0.25">
      <c r="C147" s="280"/>
      <c r="D147" s="280"/>
      <c r="E147" s="280"/>
    </row>
    <row r="148" spans="3:5" s="14" customFormat="1" x14ac:dyDescent="0.25">
      <c r="C148" s="280"/>
      <c r="D148" s="280"/>
      <c r="E148" s="280"/>
    </row>
    <row r="149" spans="3:5" s="14" customFormat="1" x14ac:dyDescent="0.25">
      <c r="C149" s="280"/>
      <c r="D149" s="280"/>
      <c r="E149" s="280"/>
    </row>
    <row r="150" spans="3:5" s="14" customFormat="1" x14ac:dyDescent="0.25">
      <c r="C150" s="280"/>
      <c r="D150" s="280"/>
      <c r="E150" s="280"/>
    </row>
    <row r="151" spans="3:5" s="14" customFormat="1" x14ac:dyDescent="0.25">
      <c r="C151" s="280"/>
      <c r="D151" s="280"/>
      <c r="E151" s="280"/>
    </row>
    <row r="152" spans="3:5" s="14" customFormat="1" x14ac:dyDescent="0.25">
      <c r="C152" s="280"/>
      <c r="D152" s="280"/>
      <c r="E152" s="280"/>
    </row>
    <row r="153" spans="3:5" s="14" customFormat="1" x14ac:dyDescent="0.25">
      <c r="C153" s="280"/>
      <c r="D153" s="280"/>
      <c r="E153" s="280"/>
    </row>
    <row r="154" spans="3:5" s="14" customFormat="1" x14ac:dyDescent="0.25">
      <c r="C154" s="280"/>
      <c r="D154" s="280"/>
      <c r="E154" s="280"/>
    </row>
    <row r="155" spans="3:5" s="14" customFormat="1" x14ac:dyDescent="0.25">
      <c r="C155" s="280"/>
      <c r="D155" s="280"/>
      <c r="E155" s="280"/>
    </row>
    <row r="156" spans="3:5" s="14" customFormat="1" x14ac:dyDescent="0.25">
      <c r="C156" s="280"/>
      <c r="D156" s="280"/>
      <c r="E156" s="280"/>
    </row>
    <row r="157" spans="3:5" s="14" customFormat="1" x14ac:dyDescent="0.25">
      <c r="C157" s="280"/>
      <c r="D157" s="280"/>
      <c r="E157" s="280"/>
    </row>
    <row r="158" spans="3:5" s="14" customFormat="1" x14ac:dyDescent="0.25">
      <c r="C158" s="280"/>
      <c r="D158" s="280"/>
      <c r="E158" s="280"/>
    </row>
    <row r="159" spans="3:5" s="14" customFormat="1" x14ac:dyDescent="0.25">
      <c r="C159" s="280"/>
      <c r="D159" s="280"/>
      <c r="E159" s="280"/>
    </row>
    <row r="160" spans="3:5" s="14" customFormat="1" x14ac:dyDescent="0.25">
      <c r="C160" s="280"/>
      <c r="D160" s="280"/>
      <c r="E160" s="280"/>
    </row>
    <row r="161" spans="3:5" s="14" customFormat="1" x14ac:dyDescent="0.25">
      <c r="C161" s="280"/>
      <c r="D161" s="280"/>
      <c r="E161" s="280"/>
    </row>
    <row r="162" spans="3:5" s="14" customFormat="1" x14ac:dyDescent="0.25">
      <c r="C162" s="280"/>
      <c r="D162" s="280"/>
      <c r="E162" s="280"/>
    </row>
    <row r="163" spans="3:5" s="14" customFormat="1" x14ac:dyDescent="0.25">
      <c r="C163" s="280"/>
      <c r="D163" s="280"/>
      <c r="E163" s="280"/>
    </row>
    <row r="164" spans="3:5" s="14" customFormat="1" x14ac:dyDescent="0.25">
      <c r="C164" s="280"/>
      <c r="D164" s="280"/>
      <c r="E164" s="280"/>
    </row>
    <row r="165" spans="3:5" s="14" customFormat="1" x14ac:dyDescent="0.25">
      <c r="C165" s="280"/>
      <c r="D165" s="280"/>
      <c r="E165" s="280"/>
    </row>
    <row r="166" spans="3:5" s="14" customFormat="1" x14ac:dyDescent="0.25">
      <c r="C166" s="280"/>
      <c r="D166" s="280"/>
      <c r="E166" s="280"/>
    </row>
    <row r="167" spans="3:5" s="14" customFormat="1" x14ac:dyDescent="0.25">
      <c r="C167" s="280"/>
      <c r="D167" s="280"/>
      <c r="E167" s="280"/>
    </row>
    <row r="168" spans="3:5" s="14" customFormat="1" x14ac:dyDescent="0.25">
      <c r="C168" s="280"/>
      <c r="D168" s="280"/>
      <c r="E168" s="280"/>
    </row>
    <row r="169" spans="3:5" s="14" customFormat="1" x14ac:dyDescent="0.25">
      <c r="C169" s="280"/>
      <c r="D169" s="280"/>
      <c r="E169" s="280"/>
    </row>
    <row r="170" spans="3:5" s="14" customFormat="1" x14ac:dyDescent="0.25">
      <c r="C170" s="280"/>
      <c r="D170" s="280"/>
      <c r="E170" s="280"/>
    </row>
    <row r="171" spans="3:5" s="14" customFormat="1" x14ac:dyDescent="0.25">
      <c r="C171" s="280"/>
      <c r="D171" s="280"/>
      <c r="E171" s="280"/>
    </row>
    <row r="172" spans="3:5" s="14" customFormat="1" x14ac:dyDescent="0.25">
      <c r="C172" s="280"/>
      <c r="D172" s="280"/>
      <c r="E172" s="280"/>
    </row>
    <row r="173" spans="3:5" s="14" customFormat="1" x14ac:dyDescent="0.25">
      <c r="C173" s="280"/>
      <c r="D173" s="280"/>
      <c r="E173" s="280"/>
    </row>
    <row r="174" spans="3:5" s="14" customFormat="1" x14ac:dyDescent="0.25">
      <c r="C174" s="280"/>
      <c r="D174" s="280"/>
      <c r="E174" s="280"/>
    </row>
    <row r="175" spans="3:5" s="14" customFormat="1" x14ac:dyDescent="0.25">
      <c r="C175" s="280"/>
      <c r="D175" s="280"/>
      <c r="E175" s="280"/>
    </row>
    <row r="176" spans="3:5" s="14" customFormat="1" x14ac:dyDescent="0.25">
      <c r="C176" s="280"/>
      <c r="D176" s="280"/>
      <c r="E176" s="280"/>
    </row>
    <row r="177" spans="3:5" s="14" customFormat="1" x14ac:dyDescent="0.25">
      <c r="C177" s="280"/>
      <c r="D177" s="280"/>
      <c r="E177" s="280"/>
    </row>
    <row r="178" spans="3:5" s="14" customFormat="1" x14ac:dyDescent="0.25">
      <c r="C178" s="280"/>
      <c r="D178" s="280"/>
      <c r="E178" s="280"/>
    </row>
    <row r="179" spans="3:5" s="14" customFormat="1" x14ac:dyDescent="0.25">
      <c r="C179" s="280"/>
      <c r="D179" s="280"/>
      <c r="E179" s="280"/>
    </row>
    <row r="180" spans="3:5" s="14" customFormat="1" x14ac:dyDescent="0.25">
      <c r="C180" s="280"/>
      <c r="D180" s="280"/>
      <c r="E180" s="280"/>
    </row>
    <row r="181" spans="3:5" s="14" customFormat="1" x14ac:dyDescent="0.25">
      <c r="C181" s="280"/>
      <c r="D181" s="280"/>
      <c r="E181" s="280"/>
    </row>
    <row r="182" spans="3:5" s="14" customFormat="1" x14ac:dyDescent="0.25">
      <c r="C182" s="280"/>
      <c r="D182" s="280"/>
      <c r="E182" s="280"/>
    </row>
    <row r="183" spans="3:5" s="14" customFormat="1" x14ac:dyDescent="0.25">
      <c r="C183" s="280"/>
      <c r="D183" s="280"/>
      <c r="E183" s="280"/>
    </row>
    <row r="184" spans="3:5" s="14" customFormat="1" x14ac:dyDescent="0.25">
      <c r="C184" s="280"/>
      <c r="D184" s="280"/>
      <c r="E184" s="280"/>
    </row>
    <row r="185" spans="3:5" s="14" customFormat="1" x14ac:dyDescent="0.25">
      <c r="C185" s="280"/>
      <c r="D185" s="280"/>
      <c r="E185" s="280"/>
    </row>
    <row r="186" spans="3:5" s="14" customFormat="1" x14ac:dyDescent="0.25">
      <c r="C186" s="280"/>
      <c r="D186" s="280"/>
      <c r="E186" s="280"/>
    </row>
    <row r="187" spans="3:5" s="14" customFormat="1" x14ac:dyDescent="0.25">
      <c r="C187" s="280"/>
      <c r="D187" s="280"/>
      <c r="E187" s="280"/>
    </row>
    <row r="188" spans="3:5" s="14" customFormat="1" x14ac:dyDescent="0.25">
      <c r="C188" s="280"/>
      <c r="D188" s="280"/>
      <c r="E188" s="280"/>
    </row>
    <row r="189" spans="3:5" s="14" customFormat="1" x14ac:dyDescent="0.25">
      <c r="C189" s="280"/>
      <c r="D189" s="280"/>
      <c r="E189" s="280"/>
    </row>
    <row r="190" spans="3:5" s="14" customFormat="1" x14ac:dyDescent="0.25">
      <c r="C190" s="280"/>
      <c r="D190" s="280"/>
      <c r="E190" s="280"/>
    </row>
    <row r="191" spans="3:5" s="14" customFormat="1" x14ac:dyDescent="0.25">
      <c r="C191" s="280"/>
      <c r="D191" s="280"/>
      <c r="E191" s="280"/>
    </row>
    <row r="192" spans="3:5" s="14" customFormat="1" x14ac:dyDescent="0.25">
      <c r="C192" s="280"/>
      <c r="D192" s="280"/>
      <c r="E192" s="280"/>
    </row>
    <row r="193" spans="3:5" s="14" customFormat="1" x14ac:dyDescent="0.25">
      <c r="C193" s="280"/>
      <c r="D193" s="280"/>
      <c r="E193" s="280"/>
    </row>
    <row r="194" spans="3:5" s="14" customFormat="1" x14ac:dyDescent="0.25">
      <c r="C194" s="280"/>
      <c r="D194" s="280"/>
      <c r="E194" s="280"/>
    </row>
    <row r="195" spans="3:5" s="14" customFormat="1" x14ac:dyDescent="0.25">
      <c r="C195" s="280"/>
      <c r="D195" s="280"/>
      <c r="E195" s="280"/>
    </row>
    <row r="196" spans="3:5" s="14" customFormat="1" x14ac:dyDescent="0.25">
      <c r="C196" s="280"/>
      <c r="D196" s="280"/>
      <c r="E196" s="280"/>
    </row>
    <row r="197" spans="3:5" s="14" customFormat="1" x14ac:dyDescent="0.25">
      <c r="C197" s="280"/>
      <c r="D197" s="280"/>
      <c r="E197" s="280"/>
    </row>
    <row r="198" spans="3:5" s="14" customFormat="1" x14ac:dyDescent="0.25">
      <c r="C198" s="280"/>
      <c r="D198" s="280"/>
      <c r="E198" s="280"/>
    </row>
    <row r="199" spans="3:5" s="14" customFormat="1" x14ac:dyDescent="0.25">
      <c r="C199" s="280"/>
      <c r="D199" s="280"/>
      <c r="E199" s="280"/>
    </row>
    <row r="200" spans="3:5" s="14" customFormat="1" x14ac:dyDescent="0.25">
      <c r="C200" s="280"/>
      <c r="D200" s="280"/>
      <c r="E200" s="280"/>
    </row>
    <row r="201" spans="3:5" s="14" customFormat="1" x14ac:dyDescent="0.25">
      <c r="C201" s="280"/>
      <c r="D201" s="280"/>
      <c r="E201" s="280"/>
    </row>
    <row r="202" spans="3:5" s="14" customFormat="1" x14ac:dyDescent="0.25">
      <c r="C202" s="280"/>
      <c r="D202" s="280"/>
      <c r="E202" s="280"/>
    </row>
    <row r="203" spans="3:5" s="14" customFormat="1" x14ac:dyDescent="0.25">
      <c r="C203" s="280"/>
      <c r="D203" s="280"/>
      <c r="E203" s="280"/>
    </row>
    <row r="204" spans="3:5" s="14" customFormat="1" x14ac:dyDescent="0.25">
      <c r="C204" s="280"/>
      <c r="D204" s="280"/>
      <c r="E204" s="280"/>
    </row>
    <row r="205" spans="3:5" s="14" customFormat="1" x14ac:dyDescent="0.25">
      <c r="C205" s="280"/>
      <c r="D205" s="280"/>
      <c r="E205" s="280"/>
    </row>
    <row r="206" spans="3:5" s="14" customFormat="1" x14ac:dyDescent="0.25">
      <c r="C206" s="280"/>
      <c r="D206" s="280"/>
      <c r="E206" s="280"/>
    </row>
    <row r="207" spans="3:5" s="14" customFormat="1" x14ac:dyDescent="0.25">
      <c r="C207" s="280"/>
      <c r="D207" s="280"/>
      <c r="E207" s="280"/>
    </row>
    <row r="208" spans="3:5" s="14" customFormat="1" x14ac:dyDescent="0.25">
      <c r="C208" s="280"/>
      <c r="D208" s="280"/>
      <c r="E208" s="280"/>
    </row>
    <row r="209" spans="3:5" s="14" customFormat="1" x14ac:dyDescent="0.25">
      <c r="C209" s="280"/>
      <c r="D209" s="280"/>
      <c r="E209" s="280"/>
    </row>
    <row r="210" spans="3:5" s="14" customFormat="1" x14ac:dyDescent="0.25">
      <c r="C210" s="280"/>
      <c r="D210" s="280"/>
      <c r="E210" s="280"/>
    </row>
    <row r="211" spans="3:5" s="14" customFormat="1" x14ac:dyDescent="0.25">
      <c r="C211" s="280"/>
      <c r="D211" s="280"/>
      <c r="E211" s="280"/>
    </row>
    <row r="212" spans="3:5" s="14" customFormat="1" x14ac:dyDescent="0.25">
      <c r="C212" s="280"/>
      <c r="D212" s="280"/>
      <c r="E212" s="280"/>
    </row>
    <row r="213" spans="3:5" s="14" customFormat="1" x14ac:dyDescent="0.25">
      <c r="C213" s="280"/>
      <c r="D213" s="280"/>
      <c r="E213" s="280"/>
    </row>
    <row r="214" spans="3:5" s="14" customFormat="1" x14ac:dyDescent="0.25">
      <c r="C214" s="280"/>
      <c r="D214" s="280"/>
      <c r="E214" s="280"/>
    </row>
    <row r="215" spans="3:5" s="14" customFormat="1" x14ac:dyDescent="0.25">
      <c r="C215" s="280"/>
      <c r="D215" s="280"/>
      <c r="E215" s="280"/>
    </row>
    <row r="216" spans="3:5" s="14" customFormat="1" x14ac:dyDescent="0.25">
      <c r="C216" s="280"/>
      <c r="D216" s="280"/>
      <c r="E216" s="280"/>
    </row>
    <row r="217" spans="3:5" s="14" customFormat="1" x14ac:dyDescent="0.25">
      <c r="C217" s="280"/>
      <c r="D217" s="280"/>
      <c r="E217" s="280"/>
    </row>
    <row r="218" spans="3:5" s="14" customFormat="1" x14ac:dyDescent="0.25">
      <c r="C218" s="280"/>
      <c r="D218" s="280"/>
      <c r="E218" s="280"/>
    </row>
    <row r="219" spans="3:5" s="14" customFormat="1" x14ac:dyDescent="0.25">
      <c r="C219" s="280"/>
      <c r="D219" s="280"/>
      <c r="E219" s="280"/>
    </row>
    <row r="220" spans="3:5" s="14" customFormat="1" x14ac:dyDescent="0.25">
      <c r="C220" s="280"/>
      <c r="D220" s="280"/>
      <c r="E220" s="280"/>
    </row>
    <row r="221" spans="3:5" s="14" customFormat="1" x14ac:dyDescent="0.25">
      <c r="C221" s="280"/>
      <c r="D221" s="280"/>
      <c r="E221" s="280"/>
    </row>
    <row r="222" spans="3:5" s="14" customFormat="1" x14ac:dyDescent="0.25">
      <c r="C222" s="280"/>
      <c r="D222" s="280"/>
      <c r="E222" s="280"/>
    </row>
    <row r="223" spans="3:5" s="14" customFormat="1" x14ac:dyDescent="0.25">
      <c r="C223" s="280"/>
      <c r="D223" s="280"/>
      <c r="E223" s="280"/>
    </row>
    <row r="224" spans="3:5" s="14" customFormat="1" x14ac:dyDescent="0.25">
      <c r="C224" s="280"/>
      <c r="D224" s="280"/>
      <c r="E224" s="280"/>
    </row>
    <row r="225" spans="3:5" s="14" customFormat="1" x14ac:dyDescent="0.25">
      <c r="C225" s="280"/>
      <c r="D225" s="280"/>
      <c r="E225" s="280"/>
    </row>
    <row r="226" spans="3:5" s="14" customFormat="1" x14ac:dyDescent="0.25">
      <c r="C226" s="280"/>
      <c r="D226" s="280"/>
      <c r="E226" s="280"/>
    </row>
    <row r="227" spans="3:5" s="14" customFormat="1" x14ac:dyDescent="0.25">
      <c r="C227" s="280"/>
      <c r="D227" s="280"/>
      <c r="E227" s="280"/>
    </row>
    <row r="228" spans="3:5" s="14" customFormat="1" x14ac:dyDescent="0.25">
      <c r="C228" s="280"/>
      <c r="D228" s="280"/>
      <c r="E228" s="280"/>
    </row>
    <row r="229" spans="3:5" s="14" customFormat="1" x14ac:dyDescent="0.25">
      <c r="C229" s="280"/>
      <c r="D229" s="280"/>
      <c r="E229" s="280"/>
    </row>
    <row r="230" spans="3:5" s="14" customFormat="1" x14ac:dyDescent="0.25">
      <c r="C230" s="280"/>
      <c r="D230" s="280"/>
      <c r="E230" s="280"/>
    </row>
    <row r="231" spans="3:5" s="14" customFormat="1" x14ac:dyDescent="0.25">
      <c r="C231" s="280"/>
      <c r="D231" s="280"/>
      <c r="E231" s="280"/>
    </row>
    <row r="232" spans="3:5" s="14" customFormat="1" x14ac:dyDescent="0.25">
      <c r="C232" s="280"/>
      <c r="D232" s="280"/>
      <c r="E232" s="280"/>
    </row>
    <row r="233" spans="3:5" s="14" customFormat="1" x14ac:dyDescent="0.25">
      <c r="C233" s="280"/>
      <c r="D233" s="280"/>
      <c r="E233" s="280"/>
    </row>
    <row r="234" spans="3:5" s="14" customFormat="1" x14ac:dyDescent="0.25">
      <c r="C234" s="280"/>
      <c r="D234" s="280"/>
      <c r="E234" s="280"/>
    </row>
    <row r="235" spans="3:5" s="14" customFormat="1" x14ac:dyDescent="0.25">
      <c r="C235" s="280"/>
      <c r="D235" s="280"/>
      <c r="E235" s="280"/>
    </row>
    <row r="236" spans="3:5" s="14" customFormat="1" x14ac:dyDescent="0.25">
      <c r="C236" s="280"/>
      <c r="D236" s="280"/>
      <c r="E236" s="280"/>
    </row>
    <row r="237" spans="3:5" s="14" customFormat="1" x14ac:dyDescent="0.25">
      <c r="C237" s="280"/>
      <c r="D237" s="280"/>
      <c r="E237" s="280"/>
    </row>
    <row r="238" spans="3:5" s="14" customFormat="1" x14ac:dyDescent="0.25">
      <c r="C238" s="280"/>
      <c r="D238" s="280"/>
      <c r="E238" s="280"/>
    </row>
    <row r="239" spans="3:5" s="14" customFormat="1" x14ac:dyDescent="0.25">
      <c r="C239" s="280"/>
      <c r="D239" s="280"/>
      <c r="E239" s="280"/>
    </row>
    <row r="240" spans="3:5" s="14" customFormat="1" x14ac:dyDescent="0.25">
      <c r="C240" s="280"/>
      <c r="D240" s="280"/>
      <c r="E240" s="280"/>
    </row>
    <row r="241" spans="3:5" s="14" customFormat="1" x14ac:dyDescent="0.25">
      <c r="C241" s="280"/>
      <c r="D241" s="280"/>
      <c r="E241" s="280"/>
    </row>
    <row r="242" spans="3:5" s="14" customFormat="1" x14ac:dyDescent="0.25">
      <c r="C242" s="280"/>
      <c r="D242" s="280"/>
      <c r="E242" s="280"/>
    </row>
    <row r="243" spans="3:5" s="14" customFormat="1" x14ac:dyDescent="0.25">
      <c r="C243" s="280"/>
      <c r="D243" s="280"/>
      <c r="E243" s="280"/>
    </row>
    <row r="244" spans="3:5" s="14" customFormat="1" x14ac:dyDescent="0.25">
      <c r="C244" s="280"/>
      <c r="D244" s="280"/>
      <c r="E244" s="280"/>
    </row>
    <row r="245" spans="3:5" s="14" customFormat="1" x14ac:dyDescent="0.25">
      <c r="C245" s="280"/>
      <c r="D245" s="280"/>
      <c r="E245" s="280"/>
    </row>
    <row r="246" spans="3:5" s="14" customFormat="1" x14ac:dyDescent="0.25">
      <c r="C246" s="280"/>
      <c r="D246" s="280"/>
      <c r="E246" s="280"/>
    </row>
    <row r="247" spans="3:5" s="14" customFormat="1" x14ac:dyDescent="0.25">
      <c r="C247" s="280"/>
      <c r="D247" s="280"/>
      <c r="E247" s="280"/>
    </row>
    <row r="248" spans="3:5" s="14" customFormat="1" x14ac:dyDescent="0.25">
      <c r="C248" s="280"/>
      <c r="D248" s="280"/>
      <c r="E248" s="280"/>
    </row>
    <row r="249" spans="3:5" s="14" customFormat="1" x14ac:dyDescent="0.25">
      <c r="C249" s="280"/>
      <c r="D249" s="280"/>
      <c r="E249" s="280"/>
    </row>
    <row r="250" spans="3:5" s="14" customFormat="1" x14ac:dyDescent="0.25">
      <c r="C250" s="280"/>
      <c r="D250" s="280"/>
      <c r="E250" s="280"/>
    </row>
    <row r="251" spans="3:5" s="14" customFormat="1" x14ac:dyDescent="0.25">
      <c r="C251" s="280"/>
      <c r="D251" s="280"/>
      <c r="E251" s="280"/>
    </row>
    <row r="252" spans="3:5" s="14" customFormat="1" x14ac:dyDescent="0.25">
      <c r="C252" s="280"/>
      <c r="D252" s="280"/>
      <c r="E252" s="280"/>
    </row>
    <row r="253" spans="3:5" s="14" customFormat="1" x14ac:dyDescent="0.25">
      <c r="C253" s="280"/>
      <c r="D253" s="280"/>
      <c r="E253" s="280"/>
    </row>
    <row r="254" spans="3:5" s="14" customFormat="1" x14ac:dyDescent="0.25">
      <c r="C254" s="280"/>
      <c r="D254" s="280"/>
      <c r="E254" s="280"/>
    </row>
    <row r="255" spans="3:5" s="14" customFormat="1" x14ac:dyDescent="0.25">
      <c r="C255" s="280"/>
      <c r="D255" s="280"/>
      <c r="E255" s="280"/>
    </row>
    <row r="256" spans="3:5" s="14" customFormat="1" x14ac:dyDescent="0.25">
      <c r="C256" s="280"/>
      <c r="D256" s="280"/>
      <c r="E256" s="280"/>
    </row>
    <row r="257" spans="3:5" s="14" customFormat="1" x14ac:dyDescent="0.25">
      <c r="C257" s="280"/>
      <c r="D257" s="280"/>
      <c r="E257" s="280"/>
    </row>
    <row r="258" spans="3:5" s="14" customFormat="1" x14ac:dyDescent="0.25">
      <c r="C258" s="280"/>
      <c r="D258" s="280"/>
      <c r="E258" s="280"/>
    </row>
    <row r="259" spans="3:5" s="14" customFormat="1" x14ac:dyDescent="0.25">
      <c r="C259" s="280"/>
      <c r="D259" s="280"/>
      <c r="E259" s="280"/>
    </row>
    <row r="260" spans="3:5" s="14" customFormat="1" x14ac:dyDescent="0.25">
      <c r="C260" s="280"/>
      <c r="D260" s="280"/>
      <c r="E260" s="280"/>
    </row>
    <row r="261" spans="3:5" s="14" customFormat="1" x14ac:dyDescent="0.25">
      <c r="C261" s="280"/>
      <c r="D261" s="280"/>
      <c r="E261" s="280"/>
    </row>
    <row r="262" spans="3:5" s="14" customFormat="1" x14ac:dyDescent="0.25">
      <c r="C262" s="280"/>
      <c r="D262" s="280"/>
      <c r="E262" s="280"/>
    </row>
    <row r="263" spans="3:5" s="14" customFormat="1" x14ac:dyDescent="0.25">
      <c r="C263" s="280"/>
      <c r="D263" s="280"/>
      <c r="E263" s="280"/>
    </row>
    <row r="264" spans="3:5" s="14" customFormat="1" x14ac:dyDescent="0.25">
      <c r="C264" s="280"/>
      <c r="D264" s="280"/>
      <c r="E264" s="280"/>
    </row>
    <row r="265" spans="3:5" s="14" customFormat="1" x14ac:dyDescent="0.25">
      <c r="C265" s="280"/>
      <c r="D265" s="280"/>
      <c r="E265" s="280"/>
    </row>
    <row r="266" spans="3:5" s="14" customFormat="1" x14ac:dyDescent="0.25">
      <c r="C266" s="280"/>
      <c r="D266" s="280"/>
      <c r="E266" s="280"/>
    </row>
    <row r="267" spans="3:5" s="14" customFormat="1" x14ac:dyDescent="0.25">
      <c r="C267" s="280"/>
      <c r="D267" s="280"/>
      <c r="E267" s="280"/>
    </row>
    <row r="268" spans="3:5" s="14" customFormat="1" x14ac:dyDescent="0.25">
      <c r="C268" s="280"/>
      <c r="D268" s="280"/>
      <c r="E268" s="280"/>
    </row>
    <row r="269" spans="3:5" s="14" customFormat="1" x14ac:dyDescent="0.25">
      <c r="C269" s="280"/>
      <c r="D269" s="280"/>
      <c r="E269" s="280"/>
    </row>
    <row r="270" spans="3:5" s="14" customFormat="1" x14ac:dyDescent="0.25">
      <c r="C270" s="280"/>
      <c r="D270" s="280"/>
      <c r="E270" s="280"/>
    </row>
    <row r="271" spans="3:5" s="14" customFormat="1" x14ac:dyDescent="0.25">
      <c r="C271" s="280"/>
      <c r="D271" s="280"/>
      <c r="E271" s="280"/>
    </row>
    <row r="272" spans="3:5" s="14" customFormat="1" x14ac:dyDescent="0.25">
      <c r="C272" s="280"/>
      <c r="D272" s="280"/>
      <c r="E272" s="280"/>
    </row>
    <row r="273" spans="3:5" s="14" customFormat="1" x14ac:dyDescent="0.25">
      <c r="C273" s="280"/>
      <c r="D273" s="280"/>
      <c r="E273" s="280"/>
    </row>
    <row r="274" spans="3:5" s="14" customFormat="1" x14ac:dyDescent="0.25">
      <c r="C274" s="280"/>
      <c r="D274" s="280"/>
      <c r="E274" s="280"/>
    </row>
    <row r="275" spans="3:5" s="14" customFormat="1" x14ac:dyDescent="0.25">
      <c r="C275" s="280"/>
      <c r="D275" s="280"/>
      <c r="E275" s="280"/>
    </row>
    <row r="276" spans="3:5" s="14" customFormat="1" x14ac:dyDescent="0.25">
      <c r="C276" s="280"/>
      <c r="D276" s="280"/>
      <c r="E276" s="280"/>
    </row>
    <row r="277" spans="3:5" s="14" customFormat="1" x14ac:dyDescent="0.25">
      <c r="C277" s="280"/>
      <c r="D277" s="280"/>
      <c r="E277" s="280"/>
    </row>
    <row r="278" spans="3:5" s="14" customFormat="1" x14ac:dyDescent="0.25">
      <c r="C278" s="280"/>
      <c r="D278" s="280"/>
      <c r="E278" s="280"/>
    </row>
    <row r="279" spans="3:5" s="14" customFormat="1" x14ac:dyDescent="0.25">
      <c r="C279" s="280"/>
      <c r="D279" s="280"/>
      <c r="E279" s="280"/>
    </row>
    <row r="280" spans="3:5" s="14" customFormat="1" x14ac:dyDescent="0.25">
      <c r="C280" s="280"/>
      <c r="D280" s="280"/>
      <c r="E280" s="280"/>
    </row>
    <row r="281" spans="3:5" s="14" customFormat="1" x14ac:dyDescent="0.25">
      <c r="C281" s="280"/>
      <c r="D281" s="280"/>
      <c r="E281" s="280"/>
    </row>
    <row r="282" spans="3:5" s="14" customFormat="1" x14ac:dyDescent="0.25">
      <c r="C282" s="280"/>
      <c r="D282" s="280"/>
      <c r="E282" s="280"/>
    </row>
    <row r="283" spans="3:5" s="14" customFormat="1" x14ac:dyDescent="0.25">
      <c r="C283" s="280"/>
      <c r="D283" s="280"/>
      <c r="E283" s="280"/>
    </row>
    <row r="284" spans="3:5" s="14" customFormat="1" x14ac:dyDescent="0.25">
      <c r="C284" s="280"/>
      <c r="D284" s="280"/>
      <c r="E284" s="280"/>
    </row>
    <row r="285" spans="3:5" s="14" customFormat="1" x14ac:dyDescent="0.25">
      <c r="C285" s="280"/>
      <c r="D285" s="280"/>
      <c r="E285" s="280"/>
    </row>
    <row r="286" spans="3:5" s="14" customFormat="1" x14ac:dyDescent="0.25">
      <c r="C286" s="280"/>
      <c r="D286" s="280"/>
      <c r="E286" s="280"/>
    </row>
    <row r="287" spans="3:5" s="14" customFormat="1" x14ac:dyDescent="0.25">
      <c r="C287" s="280"/>
      <c r="D287" s="280"/>
      <c r="E287" s="280"/>
    </row>
    <row r="288" spans="3:5" s="14" customFormat="1" x14ac:dyDescent="0.25">
      <c r="C288" s="280"/>
      <c r="D288" s="280"/>
      <c r="E288" s="280"/>
    </row>
    <row r="289" spans="3:5" s="14" customFormat="1" x14ac:dyDescent="0.25">
      <c r="C289" s="280"/>
      <c r="D289" s="280"/>
      <c r="E289" s="280"/>
    </row>
    <row r="290" spans="3:5" s="14" customFormat="1" x14ac:dyDescent="0.25">
      <c r="C290" s="280"/>
      <c r="D290" s="280"/>
      <c r="E290" s="280"/>
    </row>
    <row r="291" spans="3:5" s="14" customFormat="1" x14ac:dyDescent="0.25">
      <c r="C291" s="280"/>
      <c r="D291" s="280"/>
      <c r="E291" s="280"/>
    </row>
    <row r="292" spans="3:5" s="14" customFormat="1" x14ac:dyDescent="0.25">
      <c r="C292" s="280"/>
      <c r="D292" s="280"/>
      <c r="E292" s="280"/>
    </row>
    <row r="293" spans="3:5" s="14" customFormat="1" x14ac:dyDescent="0.25">
      <c r="C293" s="280"/>
      <c r="D293" s="280"/>
      <c r="E293" s="280"/>
    </row>
    <row r="294" spans="3:5" s="14" customFormat="1" x14ac:dyDescent="0.25">
      <c r="C294" s="280"/>
      <c r="D294" s="280"/>
      <c r="E294" s="280"/>
    </row>
    <row r="295" spans="3:5" s="14" customFormat="1" x14ac:dyDescent="0.25">
      <c r="C295" s="280"/>
      <c r="D295" s="280"/>
      <c r="E295" s="280"/>
    </row>
    <row r="296" spans="3:5" s="14" customFormat="1" x14ac:dyDescent="0.25">
      <c r="C296" s="280"/>
      <c r="D296" s="280"/>
      <c r="E296" s="280"/>
    </row>
    <row r="297" spans="3:5" s="14" customFormat="1" x14ac:dyDescent="0.25">
      <c r="C297" s="280"/>
      <c r="D297" s="280"/>
      <c r="E297" s="280"/>
    </row>
    <row r="298" spans="3:5" s="14" customFormat="1" x14ac:dyDescent="0.25">
      <c r="C298" s="280"/>
      <c r="D298" s="280"/>
      <c r="E298" s="280"/>
    </row>
    <row r="299" spans="3:5" s="14" customFormat="1" x14ac:dyDescent="0.25">
      <c r="C299" s="280"/>
      <c r="D299" s="280"/>
      <c r="E299" s="280"/>
    </row>
    <row r="300" spans="3:5" s="14" customFormat="1" x14ac:dyDescent="0.25">
      <c r="C300" s="280"/>
      <c r="D300" s="280"/>
      <c r="E300" s="280"/>
    </row>
    <row r="301" spans="3:5" s="14" customFormat="1" x14ac:dyDescent="0.25">
      <c r="C301" s="280"/>
      <c r="D301" s="280"/>
      <c r="E301" s="280"/>
    </row>
    <row r="302" spans="3:5" s="14" customFormat="1" x14ac:dyDescent="0.25">
      <c r="C302" s="280"/>
      <c r="D302" s="280"/>
      <c r="E302" s="280"/>
    </row>
    <row r="303" spans="3:5" s="14" customFormat="1" x14ac:dyDescent="0.25">
      <c r="C303" s="280"/>
      <c r="D303" s="280"/>
      <c r="E303" s="280"/>
    </row>
    <row r="304" spans="3:5" s="14" customFormat="1" x14ac:dyDescent="0.25">
      <c r="C304" s="280"/>
      <c r="D304" s="280"/>
      <c r="E304" s="280"/>
    </row>
    <row r="305" spans="3:5" s="14" customFormat="1" x14ac:dyDescent="0.25">
      <c r="C305" s="280"/>
      <c r="D305" s="280"/>
      <c r="E305" s="280"/>
    </row>
    <row r="306" spans="3:5" s="14" customFormat="1" x14ac:dyDescent="0.25">
      <c r="C306" s="280"/>
      <c r="D306" s="280"/>
      <c r="E306" s="280"/>
    </row>
    <row r="307" spans="3:5" s="14" customFormat="1" x14ac:dyDescent="0.25">
      <c r="C307" s="280"/>
      <c r="D307" s="280"/>
      <c r="E307" s="280"/>
    </row>
    <row r="308" spans="3:5" s="14" customFormat="1" x14ac:dyDescent="0.25">
      <c r="C308" s="280"/>
      <c r="D308" s="280"/>
      <c r="E308" s="280"/>
    </row>
    <row r="309" spans="3:5" s="14" customFormat="1" x14ac:dyDescent="0.25">
      <c r="C309" s="280"/>
      <c r="D309" s="280"/>
      <c r="E309" s="280"/>
    </row>
    <row r="310" spans="3:5" s="14" customFormat="1" x14ac:dyDescent="0.25">
      <c r="C310" s="280"/>
      <c r="D310" s="280"/>
      <c r="E310" s="280"/>
    </row>
    <row r="311" spans="3:5" s="14" customFormat="1" x14ac:dyDescent="0.25">
      <c r="C311" s="280"/>
      <c r="D311" s="280"/>
      <c r="E311" s="280"/>
    </row>
    <row r="312" spans="3:5" s="14" customFormat="1" x14ac:dyDescent="0.25">
      <c r="C312" s="280"/>
      <c r="D312" s="280"/>
      <c r="E312" s="280"/>
    </row>
    <row r="313" spans="3:5" s="14" customFormat="1" x14ac:dyDescent="0.25">
      <c r="C313" s="280"/>
      <c r="D313" s="280"/>
      <c r="E313" s="280"/>
    </row>
    <row r="314" spans="3:5" s="14" customFormat="1" x14ac:dyDescent="0.25">
      <c r="C314" s="280"/>
      <c r="D314" s="280"/>
      <c r="E314" s="280"/>
    </row>
    <row r="315" spans="3:5" s="14" customFormat="1" x14ac:dyDescent="0.25">
      <c r="C315" s="280"/>
      <c r="D315" s="280"/>
      <c r="E315" s="280"/>
    </row>
    <row r="316" spans="3:5" s="14" customFormat="1" x14ac:dyDescent="0.25">
      <c r="C316" s="280"/>
      <c r="D316" s="280"/>
      <c r="E316" s="280"/>
    </row>
    <row r="317" spans="3:5" s="14" customFormat="1" x14ac:dyDescent="0.25">
      <c r="C317" s="280"/>
      <c r="D317" s="280"/>
      <c r="E317" s="280"/>
    </row>
    <row r="318" spans="3:5" s="14" customFormat="1" x14ac:dyDescent="0.25">
      <c r="C318" s="280"/>
      <c r="D318" s="280"/>
      <c r="E318" s="280"/>
    </row>
    <row r="319" spans="3:5" s="14" customFormat="1" x14ac:dyDescent="0.25">
      <c r="C319" s="280"/>
      <c r="D319" s="280"/>
      <c r="E319" s="280"/>
    </row>
    <row r="320" spans="3:5" s="14" customFormat="1" x14ac:dyDescent="0.25">
      <c r="C320" s="280"/>
      <c r="D320" s="280"/>
      <c r="E320" s="280"/>
    </row>
    <row r="321" spans="3:5" s="14" customFormat="1" x14ac:dyDescent="0.25">
      <c r="C321" s="280"/>
      <c r="D321" s="280"/>
      <c r="E321" s="280"/>
    </row>
    <row r="322" spans="3:5" s="14" customFormat="1" x14ac:dyDescent="0.25">
      <c r="C322" s="280"/>
      <c r="D322" s="280"/>
      <c r="E322" s="280"/>
    </row>
    <row r="323" spans="3:5" s="14" customFormat="1" x14ac:dyDescent="0.25">
      <c r="C323" s="280"/>
      <c r="D323" s="280"/>
      <c r="E323" s="280"/>
    </row>
    <row r="324" spans="3:5" s="14" customFormat="1" x14ac:dyDescent="0.25">
      <c r="C324" s="280"/>
      <c r="D324" s="280"/>
      <c r="E324" s="280"/>
    </row>
    <row r="325" spans="3:5" s="14" customFormat="1" x14ac:dyDescent="0.25">
      <c r="C325" s="280"/>
      <c r="D325" s="280"/>
      <c r="E325" s="280"/>
    </row>
    <row r="326" spans="3:5" s="14" customFormat="1" x14ac:dyDescent="0.25">
      <c r="C326" s="280"/>
      <c r="D326" s="280"/>
      <c r="E326" s="280"/>
    </row>
    <row r="327" spans="3:5" s="14" customFormat="1" x14ac:dyDescent="0.25">
      <c r="C327" s="280"/>
      <c r="D327" s="280"/>
      <c r="E327" s="280"/>
    </row>
    <row r="328" spans="3:5" s="14" customFormat="1" x14ac:dyDescent="0.25">
      <c r="C328" s="280"/>
      <c r="D328" s="280"/>
      <c r="E328" s="280"/>
    </row>
    <row r="329" spans="3:5" s="14" customFormat="1" x14ac:dyDescent="0.25">
      <c r="C329" s="280"/>
      <c r="D329" s="280"/>
      <c r="E329" s="280"/>
    </row>
    <row r="330" spans="3:5" s="14" customFormat="1" x14ac:dyDescent="0.25">
      <c r="C330" s="280"/>
      <c r="D330" s="280"/>
      <c r="E330" s="280"/>
    </row>
    <row r="331" spans="3:5" s="14" customFormat="1" x14ac:dyDescent="0.25">
      <c r="C331" s="280"/>
      <c r="D331" s="280"/>
      <c r="E331" s="280"/>
    </row>
    <row r="332" spans="3:5" s="14" customFormat="1" x14ac:dyDescent="0.25">
      <c r="C332" s="280"/>
      <c r="D332" s="280"/>
      <c r="E332" s="280"/>
    </row>
    <row r="333" spans="3:5" s="14" customFormat="1" x14ac:dyDescent="0.25">
      <c r="C333" s="280"/>
      <c r="D333" s="280"/>
      <c r="E333" s="280"/>
    </row>
    <row r="334" spans="3:5" s="14" customFormat="1" x14ac:dyDescent="0.25">
      <c r="C334" s="280"/>
      <c r="D334" s="280"/>
      <c r="E334" s="280"/>
    </row>
    <row r="335" spans="3:5" s="14" customFormat="1" x14ac:dyDescent="0.25">
      <c r="C335" s="280"/>
      <c r="D335" s="280"/>
      <c r="E335" s="280"/>
    </row>
    <row r="336" spans="3:5" s="14" customFormat="1" x14ac:dyDescent="0.25">
      <c r="C336" s="280"/>
      <c r="D336" s="280"/>
      <c r="E336" s="280"/>
    </row>
    <row r="337" spans="3:5" s="14" customFormat="1" x14ac:dyDescent="0.25">
      <c r="C337" s="280"/>
      <c r="D337" s="280"/>
      <c r="E337" s="280"/>
    </row>
    <row r="338" spans="3:5" s="14" customFormat="1" x14ac:dyDescent="0.25">
      <c r="C338" s="280"/>
      <c r="D338" s="280"/>
      <c r="E338" s="280"/>
    </row>
    <row r="339" spans="3:5" s="14" customFormat="1" x14ac:dyDescent="0.25">
      <c r="C339" s="280"/>
      <c r="D339" s="280"/>
      <c r="E339" s="280"/>
    </row>
    <row r="340" spans="3:5" s="14" customFormat="1" x14ac:dyDescent="0.25">
      <c r="C340" s="280"/>
      <c r="D340" s="280"/>
      <c r="E340" s="280"/>
    </row>
    <row r="341" spans="3:5" s="14" customFormat="1" x14ac:dyDescent="0.25">
      <c r="C341" s="280"/>
      <c r="D341" s="280"/>
      <c r="E341" s="280"/>
    </row>
    <row r="342" spans="3:5" s="14" customFormat="1" x14ac:dyDescent="0.25">
      <c r="C342" s="280"/>
      <c r="D342" s="280"/>
      <c r="E342" s="280"/>
    </row>
    <row r="343" spans="3:5" s="14" customFormat="1" x14ac:dyDescent="0.25">
      <c r="C343" s="280"/>
      <c r="D343" s="280"/>
      <c r="E343" s="280"/>
    </row>
    <row r="344" spans="3:5" s="14" customFormat="1" x14ac:dyDescent="0.25">
      <c r="C344" s="280"/>
      <c r="D344" s="280"/>
      <c r="E344" s="280"/>
    </row>
    <row r="345" spans="3:5" s="14" customFormat="1" x14ac:dyDescent="0.25">
      <c r="C345" s="280"/>
      <c r="D345" s="280"/>
      <c r="E345" s="280"/>
    </row>
    <row r="346" spans="3:5" s="14" customFormat="1" x14ac:dyDescent="0.25">
      <c r="C346" s="280"/>
      <c r="D346" s="280"/>
      <c r="E346" s="280"/>
    </row>
    <row r="347" spans="3:5" s="14" customFormat="1" x14ac:dyDescent="0.25">
      <c r="C347" s="280"/>
      <c r="D347" s="280"/>
      <c r="E347" s="280"/>
    </row>
    <row r="348" spans="3:5" s="14" customFormat="1" x14ac:dyDescent="0.25">
      <c r="C348" s="280"/>
      <c r="D348" s="280"/>
      <c r="E348" s="280"/>
    </row>
    <row r="349" spans="3:5" s="14" customFormat="1" x14ac:dyDescent="0.25">
      <c r="C349" s="280"/>
      <c r="D349" s="280"/>
      <c r="E349" s="280"/>
    </row>
    <row r="350" spans="3:5" s="14" customFormat="1" x14ac:dyDescent="0.25">
      <c r="C350" s="280"/>
      <c r="D350" s="280"/>
      <c r="E350" s="280"/>
    </row>
    <row r="351" spans="3:5" s="14" customFormat="1" x14ac:dyDescent="0.25">
      <c r="C351" s="280"/>
      <c r="D351" s="280"/>
      <c r="E351" s="280"/>
    </row>
    <row r="352" spans="3:5" s="14" customFormat="1" x14ac:dyDescent="0.25">
      <c r="C352" s="280"/>
      <c r="D352" s="280"/>
      <c r="E352" s="280"/>
    </row>
    <row r="353" spans="3:5" s="14" customFormat="1" x14ac:dyDescent="0.25">
      <c r="C353" s="280"/>
      <c r="D353" s="280"/>
      <c r="E353" s="280"/>
    </row>
    <row r="354" spans="3:5" s="14" customFormat="1" x14ac:dyDescent="0.25">
      <c r="C354" s="280"/>
      <c r="D354" s="280"/>
      <c r="E354" s="280"/>
    </row>
    <row r="355" spans="3:5" s="14" customFormat="1" x14ac:dyDescent="0.25">
      <c r="C355" s="280"/>
      <c r="D355" s="280"/>
      <c r="E355" s="280"/>
    </row>
    <row r="356" spans="3:5" s="14" customFormat="1" x14ac:dyDescent="0.25">
      <c r="C356" s="280"/>
      <c r="D356" s="280"/>
      <c r="E356" s="280"/>
    </row>
    <row r="357" spans="3:5" s="14" customFormat="1" x14ac:dyDescent="0.25">
      <c r="C357" s="280"/>
      <c r="D357" s="280"/>
      <c r="E357" s="280"/>
    </row>
    <row r="358" spans="3:5" s="14" customFormat="1" x14ac:dyDescent="0.25">
      <c r="C358" s="280"/>
      <c r="D358" s="280"/>
      <c r="E358" s="280"/>
    </row>
    <row r="359" spans="3:5" s="14" customFormat="1" x14ac:dyDescent="0.25">
      <c r="C359" s="280"/>
      <c r="D359" s="280"/>
      <c r="E359" s="280"/>
    </row>
    <row r="360" spans="3:5" s="14" customFormat="1" x14ac:dyDescent="0.25">
      <c r="C360" s="280"/>
      <c r="D360" s="280"/>
      <c r="E360" s="280"/>
    </row>
    <row r="361" spans="3:5" s="14" customFormat="1" x14ac:dyDescent="0.25">
      <c r="C361" s="280"/>
      <c r="D361" s="280"/>
      <c r="E361" s="280"/>
    </row>
    <row r="362" spans="3:5" s="14" customFormat="1" x14ac:dyDescent="0.25">
      <c r="C362" s="280"/>
      <c r="D362" s="280"/>
      <c r="E362" s="280"/>
    </row>
    <row r="363" spans="3:5" s="14" customFormat="1" x14ac:dyDescent="0.25">
      <c r="C363" s="280"/>
      <c r="D363" s="280"/>
      <c r="E363" s="280"/>
    </row>
    <row r="364" spans="3:5" s="14" customFormat="1" x14ac:dyDescent="0.25">
      <c r="C364" s="280"/>
      <c r="D364" s="280"/>
      <c r="E364" s="280"/>
    </row>
    <row r="365" spans="3:5" s="14" customFormat="1" x14ac:dyDescent="0.25">
      <c r="C365" s="280"/>
      <c r="D365" s="280"/>
      <c r="E365" s="280"/>
    </row>
    <row r="366" spans="3:5" s="14" customFormat="1" x14ac:dyDescent="0.25">
      <c r="C366" s="280"/>
      <c r="D366" s="280"/>
      <c r="E366" s="280"/>
    </row>
    <row r="367" spans="3:5" s="14" customFormat="1" x14ac:dyDescent="0.25">
      <c r="C367" s="280"/>
      <c r="D367" s="280"/>
      <c r="E367" s="280"/>
    </row>
    <row r="368" spans="3:5" s="14" customFormat="1" x14ac:dyDescent="0.25">
      <c r="C368" s="280"/>
      <c r="D368" s="280"/>
      <c r="E368" s="280"/>
    </row>
    <row r="369" spans="3:5" s="14" customFormat="1" x14ac:dyDescent="0.25">
      <c r="C369" s="280"/>
      <c r="D369" s="280"/>
      <c r="E369" s="280"/>
    </row>
    <row r="370" spans="3:5" s="14" customFormat="1" x14ac:dyDescent="0.25">
      <c r="C370" s="280"/>
      <c r="D370" s="280"/>
      <c r="E370" s="280"/>
    </row>
    <row r="371" spans="3:5" s="14" customFormat="1" x14ac:dyDescent="0.25">
      <c r="C371" s="280"/>
      <c r="D371" s="280"/>
      <c r="E371" s="280"/>
    </row>
    <row r="372" spans="3:5" s="14" customFormat="1" x14ac:dyDescent="0.25">
      <c r="C372" s="280"/>
      <c r="D372" s="280"/>
      <c r="E372" s="280"/>
    </row>
    <row r="373" spans="3:5" s="14" customFormat="1" x14ac:dyDescent="0.25">
      <c r="C373" s="280"/>
      <c r="D373" s="280"/>
      <c r="E373" s="280"/>
    </row>
    <row r="374" spans="3:5" s="14" customFormat="1" x14ac:dyDescent="0.25">
      <c r="C374" s="280"/>
      <c r="D374" s="280"/>
      <c r="E374" s="280"/>
    </row>
    <row r="375" spans="3:5" s="14" customFormat="1" x14ac:dyDescent="0.25">
      <c r="C375" s="280"/>
      <c r="D375" s="280"/>
      <c r="E375" s="280"/>
    </row>
    <row r="376" spans="3:5" s="14" customFormat="1" x14ac:dyDescent="0.25">
      <c r="C376" s="280"/>
      <c r="D376" s="280"/>
      <c r="E376" s="280"/>
    </row>
    <row r="377" spans="3:5" s="14" customFormat="1" x14ac:dyDescent="0.25">
      <c r="C377" s="280"/>
      <c r="D377" s="280"/>
      <c r="E377" s="280"/>
    </row>
    <row r="378" spans="3:5" s="14" customFormat="1" x14ac:dyDescent="0.25">
      <c r="C378" s="280"/>
      <c r="D378" s="280"/>
      <c r="E378" s="280"/>
    </row>
    <row r="379" spans="3:5" s="14" customFormat="1" x14ac:dyDescent="0.25">
      <c r="C379" s="280"/>
      <c r="D379" s="280"/>
      <c r="E379" s="280"/>
    </row>
    <row r="380" spans="3:5" s="14" customFormat="1" x14ac:dyDescent="0.25">
      <c r="C380" s="280"/>
      <c r="D380" s="280"/>
      <c r="E380" s="280"/>
    </row>
    <row r="381" spans="3:5" s="14" customFormat="1" x14ac:dyDescent="0.25">
      <c r="C381" s="280"/>
      <c r="D381" s="280"/>
      <c r="E381" s="280"/>
    </row>
    <row r="382" spans="3:5" s="14" customFormat="1" x14ac:dyDescent="0.25">
      <c r="C382" s="280"/>
      <c r="D382" s="280"/>
      <c r="E382" s="280"/>
    </row>
    <row r="383" spans="3:5" s="14" customFormat="1" x14ac:dyDescent="0.25">
      <c r="C383" s="280"/>
      <c r="D383" s="280"/>
      <c r="E383" s="280"/>
    </row>
    <row r="384" spans="3:5" s="14" customFormat="1" x14ac:dyDescent="0.25">
      <c r="C384" s="280"/>
      <c r="D384" s="280"/>
      <c r="E384" s="280"/>
    </row>
    <row r="385" spans="3:5" s="14" customFormat="1" x14ac:dyDescent="0.25">
      <c r="C385" s="280"/>
      <c r="D385" s="280"/>
      <c r="E385" s="280"/>
    </row>
    <row r="386" spans="3:5" s="14" customFormat="1" x14ac:dyDescent="0.25">
      <c r="C386" s="280"/>
      <c r="D386" s="280"/>
      <c r="E386" s="280"/>
    </row>
    <row r="387" spans="3:5" s="14" customFormat="1" x14ac:dyDescent="0.25">
      <c r="C387" s="280"/>
      <c r="D387" s="280"/>
      <c r="E387" s="280"/>
    </row>
    <row r="388" spans="3:5" s="14" customFormat="1" x14ac:dyDescent="0.25">
      <c r="C388" s="280"/>
      <c r="D388" s="280"/>
      <c r="E388" s="280"/>
    </row>
    <row r="389" spans="3:5" s="14" customFormat="1" x14ac:dyDescent="0.25">
      <c r="C389" s="280"/>
      <c r="D389" s="280"/>
      <c r="E389" s="280"/>
    </row>
    <row r="390" spans="3:5" s="14" customFormat="1" x14ac:dyDescent="0.25">
      <c r="C390" s="280"/>
      <c r="D390" s="280"/>
      <c r="E390" s="280"/>
    </row>
    <row r="391" spans="3:5" s="14" customFormat="1" x14ac:dyDescent="0.25">
      <c r="C391" s="280"/>
      <c r="D391" s="280"/>
      <c r="E391" s="280"/>
    </row>
    <row r="392" spans="3:5" s="14" customFormat="1" x14ac:dyDescent="0.25">
      <c r="C392" s="280"/>
      <c r="D392" s="280"/>
      <c r="E392" s="280"/>
    </row>
    <row r="393" spans="3:5" s="14" customFormat="1" x14ac:dyDescent="0.25">
      <c r="C393" s="280"/>
      <c r="D393" s="280"/>
      <c r="E393" s="280"/>
    </row>
    <row r="394" spans="3:5" s="14" customFormat="1" x14ac:dyDescent="0.25">
      <c r="C394" s="280"/>
      <c r="D394" s="280"/>
      <c r="E394" s="280"/>
    </row>
    <row r="395" spans="3:5" s="14" customFormat="1" x14ac:dyDescent="0.25">
      <c r="C395" s="280"/>
      <c r="D395" s="280"/>
      <c r="E395" s="280"/>
    </row>
    <row r="396" spans="3:5" s="14" customFormat="1" x14ac:dyDescent="0.25">
      <c r="C396" s="280"/>
      <c r="D396" s="280"/>
      <c r="E396" s="280"/>
    </row>
    <row r="397" spans="3:5" s="14" customFormat="1" x14ac:dyDescent="0.25">
      <c r="C397" s="280"/>
      <c r="D397" s="280"/>
      <c r="E397" s="280"/>
    </row>
    <row r="398" spans="3:5" s="14" customFormat="1" x14ac:dyDescent="0.25">
      <c r="C398" s="280"/>
      <c r="D398" s="280"/>
      <c r="E398" s="280"/>
    </row>
    <row r="399" spans="3:5" s="14" customFormat="1" x14ac:dyDescent="0.25">
      <c r="C399" s="280"/>
      <c r="D399" s="280"/>
      <c r="E399" s="280"/>
    </row>
    <row r="400" spans="3:5" s="14" customFormat="1" x14ac:dyDescent="0.25">
      <c r="C400" s="280"/>
      <c r="D400" s="280"/>
      <c r="E400" s="280"/>
    </row>
    <row r="401" spans="3:5" s="14" customFormat="1" x14ac:dyDescent="0.25">
      <c r="C401" s="280"/>
      <c r="D401" s="280"/>
      <c r="E401" s="280"/>
    </row>
    <row r="402" spans="3:5" s="14" customFormat="1" x14ac:dyDescent="0.25">
      <c r="C402" s="280"/>
      <c r="D402" s="280"/>
      <c r="E402" s="280"/>
    </row>
    <row r="403" spans="3:5" s="14" customFormat="1" x14ac:dyDescent="0.25">
      <c r="C403" s="280"/>
      <c r="D403" s="280"/>
      <c r="E403" s="280"/>
    </row>
    <row r="404" spans="3:5" s="14" customFormat="1" x14ac:dyDescent="0.25">
      <c r="C404" s="280"/>
      <c r="D404" s="280"/>
      <c r="E404" s="280"/>
    </row>
    <row r="405" spans="3:5" s="14" customFormat="1" x14ac:dyDescent="0.25">
      <c r="C405" s="280"/>
      <c r="D405" s="280"/>
      <c r="E405" s="280"/>
    </row>
    <row r="406" spans="3:5" s="14" customFormat="1" x14ac:dyDescent="0.25">
      <c r="C406" s="280"/>
      <c r="D406" s="280"/>
      <c r="E406" s="280"/>
    </row>
    <row r="407" spans="3:5" s="14" customFormat="1" x14ac:dyDescent="0.25">
      <c r="C407" s="280"/>
      <c r="D407" s="280"/>
      <c r="E407" s="280"/>
    </row>
    <row r="408" spans="3:5" s="14" customFormat="1" x14ac:dyDescent="0.25">
      <c r="C408" s="280"/>
      <c r="D408" s="280"/>
      <c r="E408" s="280"/>
    </row>
    <row r="409" spans="3:5" s="14" customFormat="1" x14ac:dyDescent="0.25">
      <c r="C409" s="280"/>
      <c r="D409" s="280"/>
      <c r="E409" s="280"/>
    </row>
    <row r="410" spans="3:5" s="14" customFormat="1" x14ac:dyDescent="0.25">
      <c r="C410" s="280"/>
      <c r="D410" s="280"/>
      <c r="E410" s="280"/>
    </row>
    <row r="411" spans="3:5" s="14" customFormat="1" x14ac:dyDescent="0.25">
      <c r="C411" s="280"/>
      <c r="D411" s="280"/>
      <c r="E411" s="280"/>
    </row>
    <row r="412" spans="3:5" s="14" customFormat="1" x14ac:dyDescent="0.25">
      <c r="C412" s="280"/>
      <c r="D412" s="280"/>
      <c r="E412" s="280"/>
    </row>
    <row r="413" spans="3:5" s="14" customFormat="1" x14ac:dyDescent="0.25">
      <c r="C413" s="280"/>
      <c r="D413" s="280"/>
      <c r="E413" s="280"/>
    </row>
    <row r="414" spans="3:5" s="14" customFormat="1" x14ac:dyDescent="0.25">
      <c r="C414" s="280"/>
      <c r="D414" s="280"/>
      <c r="E414" s="280"/>
    </row>
    <row r="415" spans="3:5" s="14" customFormat="1" x14ac:dyDescent="0.25">
      <c r="C415" s="280"/>
      <c r="D415" s="280"/>
      <c r="E415" s="280"/>
    </row>
    <row r="416" spans="3:5" s="14" customFormat="1" x14ac:dyDescent="0.25">
      <c r="C416" s="280"/>
      <c r="D416" s="280"/>
      <c r="E416" s="280"/>
    </row>
    <row r="417" spans="3:5" s="14" customFormat="1" x14ac:dyDescent="0.25">
      <c r="C417" s="280"/>
      <c r="D417" s="280"/>
      <c r="E417" s="280"/>
    </row>
    <row r="418" spans="3:5" s="14" customFormat="1" x14ac:dyDescent="0.25">
      <c r="C418" s="280"/>
      <c r="D418" s="280"/>
      <c r="E418" s="280"/>
    </row>
    <row r="419" spans="3:5" s="14" customFormat="1" x14ac:dyDescent="0.25">
      <c r="C419" s="280"/>
      <c r="D419" s="280"/>
      <c r="E419" s="280"/>
    </row>
    <row r="420" spans="3:5" s="14" customFormat="1" x14ac:dyDescent="0.25">
      <c r="C420" s="280"/>
      <c r="D420" s="280"/>
      <c r="E420" s="280"/>
    </row>
    <row r="421" spans="3:5" s="14" customFormat="1" x14ac:dyDescent="0.25">
      <c r="C421" s="280"/>
      <c r="D421" s="280"/>
      <c r="E421" s="280"/>
    </row>
    <row r="422" spans="3:5" s="14" customFormat="1" x14ac:dyDescent="0.25">
      <c r="C422" s="280"/>
      <c r="D422" s="280"/>
      <c r="E422" s="280"/>
    </row>
    <row r="423" spans="3:5" s="14" customFormat="1" x14ac:dyDescent="0.25">
      <c r="C423" s="280"/>
      <c r="D423" s="280"/>
      <c r="E423" s="280"/>
    </row>
    <row r="424" spans="3:5" s="14" customFormat="1" x14ac:dyDescent="0.25">
      <c r="C424" s="280"/>
      <c r="D424" s="280"/>
      <c r="E424" s="280"/>
    </row>
    <row r="425" spans="3:5" s="14" customFormat="1" x14ac:dyDescent="0.25">
      <c r="C425" s="280"/>
      <c r="D425" s="280"/>
      <c r="E425" s="280"/>
    </row>
    <row r="426" spans="3:5" s="14" customFormat="1" x14ac:dyDescent="0.25">
      <c r="C426" s="280"/>
      <c r="D426" s="280"/>
      <c r="E426" s="280"/>
    </row>
    <row r="427" spans="3:5" s="14" customFormat="1" x14ac:dyDescent="0.25">
      <c r="C427" s="280"/>
      <c r="D427" s="280"/>
      <c r="E427" s="280"/>
    </row>
    <row r="428" spans="3:5" s="14" customFormat="1" x14ac:dyDescent="0.25">
      <c r="C428" s="280"/>
      <c r="D428" s="280"/>
      <c r="E428" s="280"/>
    </row>
    <row r="429" spans="3:5" s="14" customFormat="1" x14ac:dyDescent="0.25">
      <c r="C429" s="280"/>
      <c r="D429" s="280"/>
      <c r="E429" s="280"/>
    </row>
    <row r="430" spans="3:5" s="14" customFormat="1" x14ac:dyDescent="0.25">
      <c r="C430" s="280"/>
      <c r="D430" s="280"/>
      <c r="E430" s="280"/>
    </row>
    <row r="431" spans="3:5" s="14" customFormat="1" x14ac:dyDescent="0.25">
      <c r="C431" s="280"/>
      <c r="D431" s="280"/>
      <c r="E431" s="280"/>
    </row>
    <row r="432" spans="3:5" s="14" customFormat="1" x14ac:dyDescent="0.25">
      <c r="C432" s="280"/>
      <c r="D432" s="280"/>
      <c r="E432" s="280"/>
    </row>
    <row r="433" spans="3:5" s="14" customFormat="1" x14ac:dyDescent="0.25">
      <c r="C433" s="280"/>
      <c r="D433" s="280"/>
      <c r="E433" s="280"/>
    </row>
    <row r="434" spans="3:5" s="14" customFormat="1" x14ac:dyDescent="0.25">
      <c r="C434" s="280"/>
      <c r="D434" s="280"/>
      <c r="E434" s="280"/>
    </row>
    <row r="435" spans="3:5" s="14" customFormat="1" x14ac:dyDescent="0.25">
      <c r="C435" s="280"/>
      <c r="D435" s="280"/>
      <c r="E435" s="280"/>
    </row>
    <row r="436" spans="3:5" s="14" customFormat="1" x14ac:dyDescent="0.25">
      <c r="C436" s="280"/>
      <c r="D436" s="280"/>
      <c r="E436" s="280"/>
    </row>
    <row r="437" spans="3:5" s="14" customFormat="1" x14ac:dyDescent="0.25">
      <c r="C437" s="280"/>
      <c r="D437" s="280"/>
      <c r="E437" s="280"/>
    </row>
    <row r="438" spans="3:5" s="14" customFormat="1" x14ac:dyDescent="0.25">
      <c r="C438" s="280"/>
      <c r="D438" s="280"/>
      <c r="E438" s="280"/>
    </row>
    <row r="439" spans="3:5" s="14" customFormat="1" x14ac:dyDescent="0.25">
      <c r="C439" s="280"/>
      <c r="D439" s="280"/>
      <c r="E439" s="280"/>
    </row>
    <row r="440" spans="3:5" s="14" customFormat="1" x14ac:dyDescent="0.25">
      <c r="C440" s="280"/>
      <c r="D440" s="280"/>
      <c r="E440" s="280"/>
    </row>
    <row r="441" spans="3:5" s="14" customFormat="1" x14ac:dyDescent="0.25">
      <c r="C441" s="280"/>
      <c r="D441" s="280"/>
      <c r="E441" s="280"/>
    </row>
    <row r="442" spans="3:5" s="14" customFormat="1" x14ac:dyDescent="0.25">
      <c r="C442" s="280"/>
      <c r="D442" s="280"/>
      <c r="E442" s="280"/>
    </row>
    <row r="443" spans="3:5" s="14" customFormat="1" x14ac:dyDescent="0.25">
      <c r="C443" s="280"/>
      <c r="D443" s="280"/>
      <c r="E443" s="280"/>
    </row>
    <row r="444" spans="3:5" s="14" customFormat="1" x14ac:dyDescent="0.25">
      <c r="C444" s="280"/>
      <c r="D444" s="280"/>
      <c r="E444" s="280"/>
    </row>
    <row r="445" spans="3:5" s="14" customFormat="1" x14ac:dyDescent="0.25">
      <c r="C445" s="280"/>
      <c r="D445" s="280"/>
      <c r="E445" s="280"/>
    </row>
    <row r="446" spans="3:5" s="14" customFormat="1" x14ac:dyDescent="0.25">
      <c r="C446" s="280"/>
      <c r="D446" s="280"/>
      <c r="E446" s="280"/>
    </row>
    <row r="447" spans="3:5" s="14" customFormat="1" x14ac:dyDescent="0.25">
      <c r="C447" s="280"/>
      <c r="D447" s="280"/>
      <c r="E447" s="280"/>
    </row>
    <row r="448" spans="3:5" s="14" customFormat="1" x14ac:dyDescent="0.25">
      <c r="C448" s="280"/>
      <c r="D448" s="280"/>
      <c r="E448" s="280"/>
    </row>
    <row r="449" spans="3:5" s="14" customFormat="1" x14ac:dyDescent="0.25">
      <c r="C449" s="280"/>
      <c r="D449" s="280"/>
      <c r="E449" s="280"/>
    </row>
    <row r="450" spans="3:5" s="14" customFormat="1" x14ac:dyDescent="0.25">
      <c r="C450" s="280"/>
      <c r="D450" s="280"/>
      <c r="E450" s="280"/>
    </row>
    <row r="451" spans="3:5" s="14" customFormat="1" x14ac:dyDescent="0.25">
      <c r="C451" s="280"/>
      <c r="D451" s="280"/>
      <c r="E451" s="280"/>
    </row>
    <row r="452" spans="3:5" s="14" customFormat="1" x14ac:dyDescent="0.25">
      <c r="C452" s="280"/>
      <c r="D452" s="280"/>
      <c r="E452" s="280"/>
    </row>
    <row r="453" spans="3:5" s="14" customFormat="1" x14ac:dyDescent="0.25">
      <c r="C453" s="280"/>
      <c r="D453" s="280"/>
      <c r="E453" s="280"/>
    </row>
    <row r="454" spans="3:5" s="14" customFormat="1" x14ac:dyDescent="0.25">
      <c r="C454" s="280"/>
      <c r="D454" s="280"/>
      <c r="E454" s="280"/>
    </row>
    <row r="455" spans="3:5" s="14" customFormat="1" x14ac:dyDescent="0.25">
      <c r="C455" s="280"/>
      <c r="D455" s="280"/>
      <c r="E455" s="280"/>
    </row>
    <row r="456" spans="3:5" s="14" customFormat="1" x14ac:dyDescent="0.25">
      <c r="C456" s="280"/>
      <c r="D456" s="280"/>
      <c r="E456" s="280"/>
    </row>
    <row r="457" spans="3:5" s="14" customFormat="1" x14ac:dyDescent="0.25">
      <c r="C457" s="280"/>
      <c r="D457" s="280"/>
      <c r="E457" s="280"/>
    </row>
    <row r="458" spans="3:5" s="14" customFormat="1" x14ac:dyDescent="0.25">
      <c r="C458" s="280"/>
      <c r="D458" s="280"/>
      <c r="E458" s="280"/>
    </row>
    <row r="459" spans="3:5" s="14" customFormat="1" x14ac:dyDescent="0.25">
      <c r="C459" s="280"/>
      <c r="D459" s="280"/>
      <c r="E459" s="280"/>
    </row>
    <row r="460" spans="3:5" s="14" customFormat="1" x14ac:dyDescent="0.25">
      <c r="C460" s="280"/>
      <c r="D460" s="280"/>
      <c r="E460" s="280"/>
    </row>
    <row r="461" spans="3:5" s="14" customFormat="1" x14ac:dyDescent="0.25">
      <c r="C461" s="280"/>
      <c r="D461" s="280"/>
      <c r="E461" s="280"/>
    </row>
    <row r="462" spans="3:5" s="14" customFormat="1" x14ac:dyDescent="0.25">
      <c r="C462" s="280"/>
      <c r="D462" s="280"/>
      <c r="E462" s="280"/>
    </row>
    <row r="463" spans="3:5" s="14" customFormat="1" x14ac:dyDescent="0.25">
      <c r="C463" s="280"/>
      <c r="D463" s="280"/>
      <c r="E463" s="280"/>
    </row>
    <row r="464" spans="3:5" s="14" customFormat="1" x14ac:dyDescent="0.25">
      <c r="C464" s="280"/>
      <c r="D464" s="280"/>
      <c r="E464" s="280"/>
    </row>
    <row r="465" spans="3:5" s="14" customFormat="1" x14ac:dyDescent="0.25">
      <c r="C465" s="280"/>
      <c r="D465" s="280"/>
      <c r="E465" s="280"/>
    </row>
    <row r="466" spans="3:5" s="14" customFormat="1" x14ac:dyDescent="0.25">
      <c r="C466" s="280"/>
      <c r="D466" s="280"/>
      <c r="E466" s="280"/>
    </row>
    <row r="467" spans="3:5" s="14" customFormat="1" x14ac:dyDescent="0.25">
      <c r="C467" s="280"/>
      <c r="D467" s="280"/>
      <c r="E467" s="280"/>
    </row>
    <row r="468" spans="3:5" s="14" customFormat="1" x14ac:dyDescent="0.25">
      <c r="C468" s="280"/>
      <c r="D468" s="280"/>
      <c r="E468" s="280"/>
    </row>
    <row r="469" spans="3:5" s="14" customFormat="1" x14ac:dyDescent="0.25">
      <c r="C469" s="280"/>
      <c r="D469" s="280"/>
      <c r="E469" s="280"/>
    </row>
    <row r="470" spans="3:5" s="14" customFormat="1" x14ac:dyDescent="0.25">
      <c r="C470" s="280"/>
      <c r="D470" s="280"/>
      <c r="E470" s="280"/>
    </row>
    <row r="471" spans="3:5" s="14" customFormat="1" x14ac:dyDescent="0.25">
      <c r="C471" s="280"/>
      <c r="D471" s="280"/>
      <c r="E471" s="280"/>
    </row>
    <row r="472" spans="3:5" s="14" customFormat="1" x14ac:dyDescent="0.25">
      <c r="C472" s="280"/>
      <c r="D472" s="280"/>
      <c r="E472" s="280"/>
    </row>
    <row r="473" spans="3:5" s="14" customFormat="1" x14ac:dyDescent="0.25">
      <c r="C473" s="280"/>
      <c r="D473" s="280"/>
      <c r="E473" s="280"/>
    </row>
    <row r="474" spans="3:5" s="14" customFormat="1" x14ac:dyDescent="0.25">
      <c r="C474" s="280"/>
      <c r="D474" s="280"/>
      <c r="E474" s="280"/>
    </row>
    <row r="475" spans="3:5" s="14" customFormat="1" x14ac:dyDescent="0.25">
      <c r="C475" s="280"/>
      <c r="D475" s="280"/>
      <c r="E475" s="280"/>
    </row>
    <row r="476" spans="3:5" s="14" customFormat="1" x14ac:dyDescent="0.25">
      <c r="C476" s="280"/>
      <c r="D476" s="280"/>
      <c r="E476" s="280"/>
    </row>
    <row r="477" spans="3:5" s="14" customFormat="1" x14ac:dyDescent="0.25">
      <c r="C477" s="280"/>
      <c r="D477" s="280"/>
      <c r="E477" s="280"/>
    </row>
    <row r="478" spans="3:5" s="14" customFormat="1" x14ac:dyDescent="0.25">
      <c r="C478" s="280"/>
      <c r="D478" s="280"/>
      <c r="E478" s="280"/>
    </row>
    <row r="479" spans="3:5" s="14" customFormat="1" x14ac:dyDescent="0.25">
      <c r="C479" s="280"/>
      <c r="D479" s="280"/>
      <c r="E479" s="280"/>
    </row>
    <row r="480" spans="3:5" s="14" customFormat="1" x14ac:dyDescent="0.25">
      <c r="C480" s="280"/>
      <c r="D480" s="280"/>
      <c r="E480" s="280"/>
    </row>
    <row r="481" spans="3:5" s="14" customFormat="1" x14ac:dyDescent="0.25">
      <c r="C481" s="280"/>
      <c r="D481" s="280"/>
      <c r="E481" s="280"/>
    </row>
    <row r="482" spans="3:5" s="14" customFormat="1" x14ac:dyDescent="0.25">
      <c r="C482" s="280"/>
      <c r="D482" s="280"/>
      <c r="E482" s="280"/>
    </row>
    <row r="483" spans="3:5" s="14" customFormat="1" x14ac:dyDescent="0.25">
      <c r="C483" s="280"/>
      <c r="D483" s="280"/>
      <c r="E483" s="280"/>
    </row>
    <row r="484" spans="3:5" s="14" customFormat="1" x14ac:dyDescent="0.25">
      <c r="C484" s="280"/>
      <c r="D484" s="280"/>
      <c r="E484" s="280"/>
    </row>
    <row r="485" spans="3:5" s="14" customFormat="1" x14ac:dyDescent="0.25">
      <c r="C485" s="280"/>
      <c r="D485" s="280"/>
      <c r="E485" s="280"/>
    </row>
    <row r="486" spans="3:5" s="14" customFormat="1" x14ac:dyDescent="0.25">
      <c r="C486" s="280"/>
      <c r="D486" s="280"/>
      <c r="E486" s="280"/>
    </row>
    <row r="487" spans="3:5" s="14" customFormat="1" x14ac:dyDescent="0.25">
      <c r="C487" s="280"/>
      <c r="D487" s="280"/>
      <c r="E487" s="280"/>
    </row>
    <row r="488" spans="3:5" s="14" customFormat="1" x14ac:dyDescent="0.25">
      <c r="C488" s="280"/>
      <c r="D488" s="280"/>
      <c r="E488" s="280"/>
    </row>
    <row r="489" spans="3:5" s="14" customFormat="1" x14ac:dyDescent="0.25">
      <c r="C489" s="280"/>
      <c r="D489" s="280"/>
      <c r="E489" s="280"/>
    </row>
    <row r="490" spans="3:5" s="14" customFormat="1" x14ac:dyDescent="0.25">
      <c r="C490" s="280"/>
      <c r="D490" s="280"/>
      <c r="E490" s="280"/>
    </row>
    <row r="491" spans="3:5" s="14" customFormat="1" x14ac:dyDescent="0.25">
      <c r="C491" s="280"/>
      <c r="D491" s="280"/>
      <c r="E491" s="280"/>
    </row>
    <row r="492" spans="3:5" s="14" customFormat="1" x14ac:dyDescent="0.25">
      <c r="C492" s="280"/>
      <c r="D492" s="280"/>
      <c r="E492" s="280"/>
    </row>
    <row r="493" spans="3:5" s="14" customFormat="1" x14ac:dyDescent="0.25">
      <c r="C493" s="280"/>
      <c r="D493" s="280"/>
      <c r="E493" s="280"/>
    </row>
    <row r="494" spans="3:5" s="14" customFormat="1" x14ac:dyDescent="0.25">
      <c r="C494" s="280"/>
      <c r="D494" s="280"/>
      <c r="E494" s="280"/>
    </row>
    <row r="495" spans="3:5" s="14" customFormat="1" x14ac:dyDescent="0.25">
      <c r="C495" s="280"/>
      <c r="D495" s="280"/>
      <c r="E495" s="280"/>
    </row>
    <row r="496" spans="3:5" s="14" customFormat="1" x14ac:dyDescent="0.25">
      <c r="C496" s="280"/>
      <c r="D496" s="280"/>
      <c r="E496" s="280"/>
    </row>
    <row r="497" spans="3:5" s="14" customFormat="1" x14ac:dyDescent="0.25">
      <c r="C497" s="280"/>
      <c r="D497" s="280"/>
      <c r="E497" s="280"/>
    </row>
    <row r="498" spans="3:5" s="14" customFormat="1" x14ac:dyDescent="0.25">
      <c r="C498" s="280"/>
      <c r="D498" s="280"/>
      <c r="E498" s="280"/>
    </row>
    <row r="499" spans="3:5" s="14" customFormat="1" x14ac:dyDescent="0.25">
      <c r="C499" s="280"/>
      <c r="D499" s="280"/>
      <c r="E499" s="280"/>
    </row>
    <row r="500" spans="3:5" s="14" customFormat="1" x14ac:dyDescent="0.25">
      <c r="C500" s="280"/>
      <c r="D500" s="280"/>
      <c r="E500" s="280"/>
    </row>
    <row r="501" spans="3:5" s="14" customFormat="1" x14ac:dyDescent="0.25">
      <c r="C501" s="280"/>
      <c r="D501" s="280"/>
      <c r="E501" s="280"/>
    </row>
    <row r="502" spans="3:5" s="14" customFormat="1" x14ac:dyDescent="0.25">
      <c r="C502" s="280"/>
      <c r="D502" s="280"/>
      <c r="E502" s="280"/>
    </row>
    <row r="503" spans="3:5" s="14" customFormat="1" x14ac:dyDescent="0.25">
      <c r="C503" s="280"/>
      <c r="D503" s="280"/>
      <c r="E503" s="280"/>
    </row>
    <row r="504" spans="3:5" s="14" customFormat="1" x14ac:dyDescent="0.25">
      <c r="C504" s="280"/>
      <c r="D504" s="280"/>
      <c r="E504" s="280"/>
    </row>
    <row r="505" spans="3:5" s="14" customFormat="1" x14ac:dyDescent="0.25">
      <c r="C505" s="280"/>
      <c r="D505" s="280"/>
      <c r="E505" s="280"/>
    </row>
    <row r="506" spans="3:5" s="14" customFormat="1" x14ac:dyDescent="0.25">
      <c r="C506" s="280"/>
      <c r="D506" s="280"/>
      <c r="E506" s="280"/>
    </row>
    <row r="507" spans="3:5" s="14" customFormat="1" x14ac:dyDescent="0.25">
      <c r="C507" s="280"/>
      <c r="D507" s="280"/>
      <c r="E507" s="280"/>
    </row>
    <row r="508" spans="3:5" s="14" customFormat="1" x14ac:dyDescent="0.25">
      <c r="C508" s="280"/>
      <c r="D508" s="280"/>
      <c r="E508" s="280"/>
    </row>
    <row r="509" spans="3:5" s="14" customFormat="1" x14ac:dyDescent="0.25">
      <c r="C509" s="280"/>
      <c r="D509" s="280"/>
      <c r="E509" s="280"/>
    </row>
    <row r="510" spans="3:5" s="14" customFormat="1" x14ac:dyDescent="0.25">
      <c r="C510" s="280"/>
      <c r="D510" s="280"/>
      <c r="E510" s="280"/>
    </row>
    <row r="511" spans="3:5" s="14" customFormat="1" x14ac:dyDescent="0.25">
      <c r="C511" s="280"/>
      <c r="D511" s="280"/>
      <c r="E511" s="280"/>
    </row>
    <row r="512" spans="3:5" s="14" customFormat="1" x14ac:dyDescent="0.25">
      <c r="C512" s="280"/>
      <c r="D512" s="280"/>
      <c r="E512" s="280"/>
    </row>
    <row r="513" spans="3:5" s="14" customFormat="1" x14ac:dyDescent="0.25">
      <c r="C513" s="280"/>
      <c r="D513" s="280"/>
      <c r="E513" s="280"/>
    </row>
    <row r="514" spans="3:5" s="14" customFormat="1" x14ac:dyDescent="0.25">
      <c r="C514" s="280"/>
      <c r="D514" s="280"/>
      <c r="E514" s="280"/>
    </row>
    <row r="515" spans="3:5" s="14" customFormat="1" x14ac:dyDescent="0.25">
      <c r="C515" s="280"/>
      <c r="D515" s="280"/>
      <c r="E515" s="280"/>
    </row>
    <row r="516" spans="3:5" s="14" customFormat="1" x14ac:dyDescent="0.25">
      <c r="C516" s="280"/>
      <c r="D516" s="280"/>
      <c r="E516" s="280"/>
    </row>
    <row r="517" spans="3:5" s="14" customFormat="1" x14ac:dyDescent="0.25">
      <c r="C517" s="280"/>
      <c r="D517" s="280"/>
      <c r="E517" s="280"/>
    </row>
    <row r="518" spans="3:5" s="14" customFormat="1" x14ac:dyDescent="0.25">
      <c r="C518" s="280"/>
      <c r="D518" s="280"/>
      <c r="E518" s="280"/>
    </row>
    <row r="519" spans="3:5" s="14" customFormat="1" x14ac:dyDescent="0.25">
      <c r="C519" s="280"/>
      <c r="D519" s="280"/>
      <c r="E519" s="280"/>
    </row>
    <row r="520" spans="3:5" s="14" customFormat="1" x14ac:dyDescent="0.25">
      <c r="C520" s="280"/>
      <c r="D520" s="280"/>
      <c r="E520" s="280"/>
    </row>
    <row r="521" spans="3:5" s="14" customFormat="1" x14ac:dyDescent="0.25">
      <c r="C521" s="280"/>
      <c r="D521" s="280"/>
      <c r="E521" s="280"/>
    </row>
    <row r="522" spans="3:5" s="14" customFormat="1" x14ac:dyDescent="0.25">
      <c r="C522" s="280"/>
      <c r="D522" s="280"/>
      <c r="E522" s="280"/>
    </row>
    <row r="523" spans="3:5" s="14" customFormat="1" x14ac:dyDescent="0.25">
      <c r="C523" s="280"/>
      <c r="D523" s="280"/>
      <c r="E523" s="280"/>
    </row>
    <row r="524" spans="3:5" s="14" customFormat="1" x14ac:dyDescent="0.25">
      <c r="C524" s="280"/>
      <c r="D524" s="280"/>
      <c r="E524" s="280"/>
    </row>
    <row r="525" spans="3:5" s="14" customFormat="1" x14ac:dyDescent="0.25">
      <c r="C525" s="280"/>
      <c r="D525" s="280"/>
      <c r="E525" s="280"/>
    </row>
    <row r="526" spans="3:5" s="14" customFormat="1" x14ac:dyDescent="0.25">
      <c r="C526" s="280"/>
      <c r="D526" s="280"/>
      <c r="E526" s="280"/>
    </row>
    <row r="527" spans="3:5" s="14" customFormat="1" x14ac:dyDescent="0.25">
      <c r="C527" s="280"/>
      <c r="D527" s="280"/>
      <c r="E527" s="280"/>
    </row>
    <row r="528" spans="3:5" s="14" customFormat="1" x14ac:dyDescent="0.25">
      <c r="C528" s="280"/>
      <c r="D528" s="280"/>
      <c r="E528" s="280"/>
    </row>
    <row r="529" spans="3:5" s="14" customFormat="1" x14ac:dyDescent="0.25">
      <c r="C529" s="280"/>
      <c r="D529" s="280"/>
      <c r="E529" s="280"/>
    </row>
    <row r="530" spans="3:5" s="14" customFormat="1" x14ac:dyDescent="0.25">
      <c r="C530" s="280"/>
      <c r="D530" s="280"/>
      <c r="E530" s="280"/>
    </row>
    <row r="531" spans="3:5" s="14" customFormat="1" x14ac:dyDescent="0.25">
      <c r="C531" s="280"/>
      <c r="D531" s="280"/>
      <c r="E531" s="280"/>
    </row>
    <row r="532" spans="3:5" s="14" customFormat="1" x14ac:dyDescent="0.25">
      <c r="C532" s="280"/>
      <c r="D532" s="280"/>
      <c r="E532" s="280"/>
    </row>
    <row r="533" spans="3:5" s="14" customFormat="1" x14ac:dyDescent="0.25">
      <c r="C533" s="280"/>
      <c r="D533" s="280"/>
      <c r="E533" s="280"/>
    </row>
    <row r="534" spans="3:5" s="14" customFormat="1" x14ac:dyDescent="0.25">
      <c r="C534" s="280"/>
      <c r="D534" s="280"/>
      <c r="E534" s="280"/>
    </row>
    <row r="535" spans="3:5" s="14" customFormat="1" x14ac:dyDescent="0.25">
      <c r="C535" s="280"/>
      <c r="D535" s="280"/>
      <c r="E535" s="280"/>
    </row>
    <row r="536" spans="3:5" s="14" customFormat="1" x14ac:dyDescent="0.25">
      <c r="C536" s="280"/>
      <c r="D536" s="280"/>
      <c r="E536" s="280"/>
    </row>
    <row r="537" spans="3:5" s="14" customFormat="1" x14ac:dyDescent="0.25">
      <c r="C537" s="280"/>
      <c r="D537" s="280"/>
      <c r="E537" s="280"/>
    </row>
    <row r="538" spans="3:5" s="14" customFormat="1" x14ac:dyDescent="0.25">
      <c r="C538" s="280"/>
      <c r="D538" s="280"/>
      <c r="E538" s="280"/>
    </row>
    <row r="539" spans="3:5" s="14" customFormat="1" x14ac:dyDescent="0.25">
      <c r="C539" s="280"/>
      <c r="D539" s="280"/>
      <c r="E539" s="280"/>
    </row>
    <row r="540" spans="3:5" s="14" customFormat="1" x14ac:dyDescent="0.25">
      <c r="C540" s="280"/>
      <c r="D540" s="280"/>
      <c r="E540" s="280"/>
    </row>
    <row r="541" spans="3:5" s="14" customFormat="1" x14ac:dyDescent="0.25">
      <c r="C541" s="280"/>
      <c r="D541" s="280"/>
      <c r="E541" s="280"/>
    </row>
    <row r="542" spans="3:5" s="14" customFormat="1" x14ac:dyDescent="0.25">
      <c r="C542" s="280"/>
      <c r="D542" s="280"/>
      <c r="E542" s="280"/>
    </row>
    <row r="543" spans="3:5" s="14" customFormat="1" x14ac:dyDescent="0.25">
      <c r="C543" s="280"/>
      <c r="D543" s="280"/>
      <c r="E543" s="280"/>
    </row>
    <row r="544" spans="3:5" s="14" customFormat="1" x14ac:dyDescent="0.25">
      <c r="C544" s="280"/>
      <c r="D544" s="280"/>
      <c r="E544" s="280"/>
    </row>
    <row r="545" spans="3:5" s="14" customFormat="1" x14ac:dyDescent="0.25">
      <c r="C545" s="280"/>
      <c r="D545" s="280"/>
      <c r="E545" s="280"/>
    </row>
    <row r="546" spans="3:5" s="14" customFormat="1" x14ac:dyDescent="0.25">
      <c r="C546" s="280"/>
      <c r="D546" s="280"/>
      <c r="E546" s="280"/>
    </row>
    <row r="547" spans="3:5" s="14" customFormat="1" x14ac:dyDescent="0.25">
      <c r="C547" s="280"/>
      <c r="D547" s="280"/>
      <c r="E547" s="280"/>
    </row>
    <row r="548" spans="3:5" s="14" customFormat="1" x14ac:dyDescent="0.25">
      <c r="C548" s="280"/>
      <c r="D548" s="280"/>
      <c r="E548" s="280"/>
    </row>
    <row r="549" spans="3:5" s="14" customFormat="1" x14ac:dyDescent="0.25">
      <c r="C549" s="280"/>
      <c r="D549" s="280"/>
      <c r="E549" s="280"/>
    </row>
    <row r="550" spans="3:5" s="14" customFormat="1" x14ac:dyDescent="0.25">
      <c r="C550" s="280"/>
      <c r="D550" s="280"/>
      <c r="E550" s="280"/>
    </row>
    <row r="551" spans="3:5" s="14" customFormat="1" x14ac:dyDescent="0.25">
      <c r="C551" s="280"/>
      <c r="D551" s="280"/>
      <c r="E551" s="280"/>
    </row>
    <row r="552" spans="3:5" s="14" customFormat="1" x14ac:dyDescent="0.25">
      <c r="C552" s="280"/>
      <c r="D552" s="280"/>
      <c r="E552" s="280"/>
    </row>
    <row r="553" spans="3:5" s="14" customFormat="1" x14ac:dyDescent="0.25">
      <c r="C553" s="280"/>
      <c r="D553" s="280"/>
      <c r="E553" s="280"/>
    </row>
    <row r="554" spans="3:5" s="14" customFormat="1" x14ac:dyDescent="0.25">
      <c r="C554" s="280"/>
      <c r="D554" s="280"/>
      <c r="E554" s="280"/>
    </row>
    <row r="555" spans="3:5" s="14" customFormat="1" x14ac:dyDescent="0.25">
      <c r="C555" s="280"/>
      <c r="D555" s="280"/>
      <c r="E555" s="280"/>
    </row>
    <row r="556" spans="3:5" s="14" customFormat="1" x14ac:dyDescent="0.25">
      <c r="C556" s="280"/>
      <c r="D556" s="280"/>
      <c r="E556" s="280"/>
    </row>
    <row r="557" spans="3:5" s="14" customFormat="1" x14ac:dyDescent="0.25">
      <c r="C557" s="280"/>
      <c r="D557" s="280"/>
      <c r="E557" s="280"/>
    </row>
    <row r="558" spans="3:5" s="14" customFormat="1" x14ac:dyDescent="0.25">
      <c r="C558" s="280"/>
      <c r="D558" s="280"/>
      <c r="E558" s="280"/>
    </row>
    <row r="559" spans="3:5" s="14" customFormat="1" x14ac:dyDescent="0.25">
      <c r="C559" s="280"/>
      <c r="D559" s="280"/>
      <c r="E559" s="280"/>
    </row>
    <row r="560" spans="3:5" s="14" customFormat="1" x14ac:dyDescent="0.25">
      <c r="C560" s="280"/>
      <c r="D560" s="280"/>
      <c r="E560" s="280"/>
    </row>
    <row r="561" spans="3:5" s="14" customFormat="1" x14ac:dyDescent="0.25">
      <c r="C561" s="280"/>
      <c r="D561" s="280"/>
      <c r="E561" s="280"/>
    </row>
    <row r="562" spans="3:5" s="14" customFormat="1" x14ac:dyDescent="0.25">
      <c r="C562" s="280"/>
      <c r="D562" s="280"/>
      <c r="E562" s="280"/>
    </row>
    <row r="563" spans="3:5" s="14" customFormat="1" x14ac:dyDescent="0.25">
      <c r="C563" s="280"/>
      <c r="D563" s="280"/>
      <c r="E563" s="280"/>
    </row>
    <row r="564" spans="3:5" s="14" customFormat="1" x14ac:dyDescent="0.25">
      <c r="C564" s="280"/>
      <c r="D564" s="280"/>
      <c r="E564" s="280"/>
    </row>
    <row r="565" spans="3:5" s="14" customFormat="1" x14ac:dyDescent="0.25">
      <c r="C565" s="280"/>
      <c r="D565" s="280"/>
      <c r="E565" s="280"/>
    </row>
    <row r="566" spans="3:5" s="14" customFormat="1" x14ac:dyDescent="0.25">
      <c r="C566" s="280"/>
      <c r="D566" s="280"/>
      <c r="E566" s="280"/>
    </row>
    <row r="567" spans="3:5" s="14" customFormat="1" x14ac:dyDescent="0.25">
      <c r="C567" s="280"/>
      <c r="D567" s="280"/>
      <c r="E567" s="280"/>
    </row>
    <row r="568" spans="3:5" s="14" customFormat="1" x14ac:dyDescent="0.25">
      <c r="C568" s="280"/>
      <c r="D568" s="280"/>
      <c r="E568" s="280"/>
    </row>
    <row r="569" spans="3:5" s="14" customFormat="1" x14ac:dyDescent="0.25">
      <c r="C569" s="280"/>
      <c r="D569" s="280"/>
      <c r="E569" s="280"/>
    </row>
    <row r="570" spans="3:5" s="14" customFormat="1" x14ac:dyDescent="0.25">
      <c r="C570" s="280"/>
      <c r="D570" s="280"/>
      <c r="E570" s="280"/>
    </row>
    <row r="571" spans="3:5" s="14" customFormat="1" x14ac:dyDescent="0.25">
      <c r="C571" s="280"/>
      <c r="D571" s="280"/>
      <c r="E571" s="280"/>
    </row>
    <row r="572" spans="3:5" s="14" customFormat="1" x14ac:dyDescent="0.25">
      <c r="C572" s="280"/>
      <c r="D572" s="280"/>
      <c r="E572" s="280"/>
    </row>
    <row r="573" spans="3:5" s="14" customFormat="1" x14ac:dyDescent="0.25">
      <c r="C573" s="280"/>
      <c r="D573" s="280"/>
      <c r="E573" s="280"/>
    </row>
    <row r="574" spans="3:5" s="14" customFormat="1" x14ac:dyDescent="0.25">
      <c r="C574" s="280"/>
      <c r="D574" s="280"/>
      <c r="E574" s="280"/>
    </row>
    <row r="575" spans="3:5" s="14" customFormat="1" x14ac:dyDescent="0.25">
      <c r="C575" s="280"/>
      <c r="D575" s="280"/>
      <c r="E575" s="280"/>
    </row>
    <row r="576" spans="3:5" s="14" customFormat="1" x14ac:dyDescent="0.25">
      <c r="C576" s="280"/>
      <c r="D576" s="280"/>
      <c r="E576" s="280"/>
    </row>
    <row r="577" spans="3:5" s="14" customFormat="1" x14ac:dyDescent="0.25">
      <c r="C577" s="280"/>
      <c r="D577" s="280"/>
      <c r="E577" s="280"/>
    </row>
    <row r="578" spans="3:5" s="14" customFormat="1" x14ac:dyDescent="0.25">
      <c r="C578" s="280"/>
      <c r="D578" s="280"/>
      <c r="E578" s="280"/>
    </row>
    <row r="579" spans="3:5" s="14" customFormat="1" x14ac:dyDescent="0.25">
      <c r="C579" s="280"/>
      <c r="D579" s="280"/>
      <c r="E579" s="280"/>
    </row>
    <row r="580" spans="3:5" s="14" customFormat="1" x14ac:dyDescent="0.25">
      <c r="C580" s="280"/>
      <c r="D580" s="280"/>
      <c r="E580" s="280"/>
    </row>
    <row r="581" spans="3:5" s="14" customFormat="1" x14ac:dyDescent="0.25">
      <c r="C581" s="280"/>
      <c r="D581" s="280"/>
      <c r="E581" s="280"/>
    </row>
    <row r="582" spans="3:5" s="14" customFormat="1" x14ac:dyDescent="0.25">
      <c r="C582" s="280"/>
      <c r="D582" s="280"/>
      <c r="E582" s="280"/>
    </row>
    <row r="583" spans="3:5" s="14" customFormat="1" x14ac:dyDescent="0.25">
      <c r="C583" s="280"/>
      <c r="D583" s="280"/>
      <c r="E583" s="280"/>
    </row>
    <row r="584" spans="3:5" s="14" customFormat="1" x14ac:dyDescent="0.25">
      <c r="C584" s="280"/>
      <c r="D584" s="280"/>
      <c r="E584" s="280"/>
    </row>
    <row r="585" spans="3:5" s="14" customFormat="1" x14ac:dyDescent="0.25">
      <c r="C585" s="280"/>
      <c r="D585" s="280"/>
      <c r="E585" s="280"/>
    </row>
    <row r="586" spans="3:5" s="14" customFormat="1" x14ac:dyDescent="0.25">
      <c r="C586" s="280"/>
      <c r="D586" s="280"/>
      <c r="E586" s="280"/>
    </row>
    <row r="587" spans="3:5" s="14" customFormat="1" x14ac:dyDescent="0.25">
      <c r="C587" s="280"/>
      <c r="D587" s="280"/>
      <c r="E587" s="280"/>
    </row>
    <row r="588" spans="3:5" s="14" customFormat="1" x14ac:dyDescent="0.25">
      <c r="C588" s="280"/>
      <c r="D588" s="280"/>
      <c r="E588" s="280"/>
    </row>
    <row r="589" spans="3:5" s="14" customFormat="1" x14ac:dyDescent="0.25">
      <c r="C589" s="280"/>
      <c r="D589" s="280"/>
      <c r="E589" s="280"/>
    </row>
    <row r="590" spans="3:5" s="14" customFormat="1" x14ac:dyDescent="0.25">
      <c r="C590" s="280"/>
      <c r="D590" s="280"/>
      <c r="E590" s="280"/>
    </row>
    <row r="591" spans="3:5" s="14" customFormat="1" x14ac:dyDescent="0.25">
      <c r="C591" s="280"/>
      <c r="D591" s="280"/>
      <c r="E591" s="280"/>
    </row>
    <row r="592" spans="3:5" s="14" customFormat="1" x14ac:dyDescent="0.25">
      <c r="C592" s="280"/>
      <c r="D592" s="280"/>
      <c r="E592" s="280"/>
    </row>
    <row r="593" spans="3:5" s="14" customFormat="1" x14ac:dyDescent="0.25">
      <c r="C593" s="280"/>
      <c r="D593" s="280"/>
      <c r="E593" s="280"/>
    </row>
    <row r="594" spans="3:5" s="14" customFormat="1" x14ac:dyDescent="0.25">
      <c r="C594" s="280"/>
      <c r="D594" s="280"/>
      <c r="E594" s="280"/>
    </row>
    <row r="595" spans="3:5" s="14" customFormat="1" x14ac:dyDescent="0.25">
      <c r="C595" s="280"/>
      <c r="D595" s="280"/>
      <c r="E595" s="280"/>
    </row>
    <row r="596" spans="3:5" s="14" customFormat="1" x14ac:dyDescent="0.25">
      <c r="C596" s="280"/>
      <c r="D596" s="280"/>
      <c r="E596" s="280"/>
    </row>
    <row r="597" spans="3:5" s="14" customFormat="1" x14ac:dyDescent="0.25">
      <c r="C597" s="280"/>
      <c r="D597" s="280"/>
      <c r="E597" s="280"/>
    </row>
    <row r="598" spans="3:5" s="14" customFormat="1" x14ac:dyDescent="0.25">
      <c r="C598" s="280"/>
      <c r="D598" s="280"/>
      <c r="E598" s="280"/>
    </row>
    <row r="599" spans="3:5" s="14" customFormat="1" x14ac:dyDescent="0.25">
      <c r="C599" s="280"/>
      <c r="D599" s="280"/>
      <c r="E599" s="280"/>
    </row>
    <row r="600" spans="3:5" s="14" customFormat="1" x14ac:dyDescent="0.25">
      <c r="C600" s="280"/>
      <c r="D600" s="280"/>
      <c r="E600" s="280"/>
    </row>
    <row r="601" spans="3:5" s="14" customFormat="1" x14ac:dyDescent="0.25">
      <c r="C601" s="280"/>
      <c r="D601" s="280"/>
      <c r="E601" s="280"/>
    </row>
    <row r="602" spans="3:5" s="14" customFormat="1" x14ac:dyDescent="0.25">
      <c r="C602" s="280"/>
      <c r="D602" s="280"/>
      <c r="E602" s="280"/>
    </row>
    <row r="603" spans="3:5" s="14" customFormat="1" x14ac:dyDescent="0.25">
      <c r="C603" s="280"/>
      <c r="D603" s="280"/>
      <c r="E603" s="280"/>
    </row>
    <row r="604" spans="3:5" s="14" customFormat="1" x14ac:dyDescent="0.25">
      <c r="C604" s="280"/>
      <c r="D604" s="280"/>
      <c r="E604" s="280"/>
    </row>
    <row r="605" spans="3:5" s="14" customFormat="1" x14ac:dyDescent="0.25">
      <c r="C605" s="280"/>
      <c r="D605" s="280"/>
      <c r="E605" s="280"/>
    </row>
    <row r="606" spans="3:5" s="14" customFormat="1" x14ac:dyDescent="0.25">
      <c r="C606" s="280"/>
      <c r="D606" s="280"/>
      <c r="E606" s="280"/>
    </row>
    <row r="607" spans="3:5" s="14" customFormat="1" x14ac:dyDescent="0.25">
      <c r="C607" s="280"/>
      <c r="D607" s="280"/>
      <c r="E607" s="280"/>
    </row>
    <row r="608" spans="3:5" s="14" customFormat="1" x14ac:dyDescent="0.25">
      <c r="C608" s="280"/>
      <c r="D608" s="280"/>
      <c r="E608" s="280"/>
    </row>
    <row r="609" spans="3:5" s="14" customFormat="1" x14ac:dyDescent="0.25">
      <c r="C609" s="280"/>
      <c r="D609" s="280"/>
      <c r="E609" s="280"/>
    </row>
    <row r="610" spans="3:5" s="14" customFormat="1" x14ac:dyDescent="0.25">
      <c r="C610" s="280"/>
      <c r="D610" s="280"/>
      <c r="E610" s="280"/>
    </row>
    <row r="611" spans="3:5" s="14" customFormat="1" x14ac:dyDescent="0.25">
      <c r="C611" s="280"/>
      <c r="D611" s="280"/>
      <c r="E611" s="280"/>
    </row>
    <row r="612" spans="3:5" s="14" customFormat="1" x14ac:dyDescent="0.25">
      <c r="C612" s="280"/>
      <c r="D612" s="280"/>
      <c r="E612" s="280"/>
    </row>
    <row r="613" spans="3:5" s="14" customFormat="1" x14ac:dyDescent="0.25">
      <c r="C613" s="280"/>
      <c r="D613" s="280"/>
      <c r="E613" s="280"/>
    </row>
    <row r="614" spans="3:5" s="14" customFormat="1" x14ac:dyDescent="0.25">
      <c r="C614" s="280"/>
      <c r="D614" s="280"/>
      <c r="E614" s="280"/>
    </row>
    <row r="615" spans="3:5" s="14" customFormat="1" x14ac:dyDescent="0.25">
      <c r="C615" s="280"/>
      <c r="D615" s="280"/>
      <c r="E615" s="280"/>
    </row>
    <row r="616" spans="3:5" s="14" customFormat="1" x14ac:dyDescent="0.25">
      <c r="C616" s="280"/>
      <c r="D616" s="280"/>
      <c r="E616" s="280"/>
    </row>
    <row r="617" spans="3:5" s="14" customFormat="1" x14ac:dyDescent="0.25">
      <c r="C617" s="280"/>
      <c r="D617" s="280"/>
      <c r="E617" s="280"/>
    </row>
    <row r="618" spans="3:5" s="14" customFormat="1" x14ac:dyDescent="0.25">
      <c r="C618" s="280"/>
      <c r="D618" s="280"/>
      <c r="E618" s="280"/>
    </row>
    <row r="619" spans="3:5" s="14" customFormat="1" x14ac:dyDescent="0.25">
      <c r="C619" s="280"/>
      <c r="D619" s="280"/>
      <c r="E619" s="280"/>
    </row>
    <row r="620" spans="3:5" s="14" customFormat="1" x14ac:dyDescent="0.25">
      <c r="C620" s="280"/>
      <c r="D620" s="280"/>
      <c r="E620" s="280"/>
    </row>
    <row r="621" spans="3:5" s="14" customFormat="1" x14ac:dyDescent="0.25">
      <c r="C621" s="280"/>
      <c r="D621" s="280"/>
      <c r="E621" s="280"/>
    </row>
    <row r="622" spans="3:5" s="14" customFormat="1" x14ac:dyDescent="0.25">
      <c r="C622" s="280"/>
      <c r="D622" s="280"/>
      <c r="E622" s="280"/>
    </row>
    <row r="623" spans="3:5" s="14" customFormat="1" x14ac:dyDescent="0.25">
      <c r="C623" s="280"/>
      <c r="D623" s="280"/>
      <c r="E623" s="280"/>
    </row>
    <row r="624" spans="3:5" s="14" customFormat="1" x14ac:dyDescent="0.25">
      <c r="C624" s="280"/>
      <c r="D624" s="280"/>
      <c r="E624" s="280"/>
    </row>
    <row r="625" spans="3:5" s="14" customFormat="1" x14ac:dyDescent="0.25">
      <c r="C625" s="280"/>
      <c r="D625" s="280"/>
      <c r="E625" s="280"/>
    </row>
    <row r="626" spans="3:5" s="14" customFormat="1" x14ac:dyDescent="0.25">
      <c r="C626" s="280"/>
      <c r="D626" s="280"/>
      <c r="E626" s="280"/>
    </row>
    <row r="627" spans="3:5" s="14" customFormat="1" x14ac:dyDescent="0.25">
      <c r="C627" s="280"/>
      <c r="D627" s="280"/>
      <c r="E627" s="280"/>
    </row>
    <row r="628" spans="3:5" s="14" customFormat="1" x14ac:dyDescent="0.25">
      <c r="C628" s="280"/>
      <c r="D628" s="280"/>
      <c r="E628" s="280"/>
    </row>
    <row r="629" spans="3:5" s="14" customFormat="1" x14ac:dyDescent="0.25">
      <c r="C629" s="280"/>
      <c r="D629" s="280"/>
      <c r="E629" s="280"/>
    </row>
    <row r="630" spans="3:5" s="14" customFormat="1" x14ac:dyDescent="0.25">
      <c r="C630" s="280"/>
      <c r="D630" s="280"/>
      <c r="E630" s="280"/>
    </row>
    <row r="631" spans="3:5" s="14" customFormat="1" x14ac:dyDescent="0.25">
      <c r="C631" s="280"/>
      <c r="D631" s="280"/>
      <c r="E631" s="280"/>
    </row>
    <row r="632" spans="3:5" s="14" customFormat="1" x14ac:dyDescent="0.25">
      <c r="C632" s="280"/>
      <c r="D632" s="280"/>
      <c r="E632" s="280"/>
    </row>
    <row r="633" spans="3:5" s="14" customFormat="1" x14ac:dyDescent="0.25">
      <c r="C633" s="280"/>
      <c r="D633" s="280"/>
      <c r="E633" s="280"/>
    </row>
    <row r="634" spans="3:5" s="14" customFormat="1" x14ac:dyDescent="0.25">
      <c r="C634" s="280"/>
      <c r="D634" s="280"/>
      <c r="E634" s="280"/>
    </row>
    <row r="635" spans="3:5" s="14" customFormat="1" x14ac:dyDescent="0.25">
      <c r="C635" s="280"/>
      <c r="D635" s="280"/>
      <c r="E635" s="280"/>
    </row>
    <row r="636" spans="3:5" s="14" customFormat="1" x14ac:dyDescent="0.25">
      <c r="C636" s="280"/>
      <c r="D636" s="280"/>
      <c r="E636" s="280"/>
    </row>
    <row r="637" spans="3:5" s="14" customFormat="1" x14ac:dyDescent="0.25">
      <c r="C637" s="280"/>
      <c r="D637" s="280"/>
      <c r="E637" s="280"/>
    </row>
    <row r="638" spans="3:5" s="14" customFormat="1" x14ac:dyDescent="0.25">
      <c r="C638" s="280"/>
      <c r="D638" s="280"/>
      <c r="E638" s="280"/>
    </row>
    <row r="639" spans="3:5" s="14" customFormat="1" x14ac:dyDescent="0.25">
      <c r="C639" s="280"/>
      <c r="D639" s="280"/>
      <c r="E639" s="280"/>
    </row>
    <row r="640" spans="3:5" s="14" customFormat="1" x14ac:dyDescent="0.25">
      <c r="C640" s="280"/>
      <c r="D640" s="280"/>
      <c r="E640" s="280"/>
    </row>
    <row r="641" spans="3:5" s="14" customFormat="1" x14ac:dyDescent="0.25">
      <c r="C641" s="280"/>
      <c r="D641" s="280"/>
      <c r="E641" s="280"/>
    </row>
    <row r="642" spans="3:5" s="14" customFormat="1" x14ac:dyDescent="0.25">
      <c r="C642" s="280"/>
      <c r="D642" s="280"/>
      <c r="E642" s="280"/>
    </row>
    <row r="643" spans="3:5" s="14" customFormat="1" x14ac:dyDescent="0.25">
      <c r="C643" s="280"/>
      <c r="D643" s="280"/>
      <c r="E643" s="280"/>
    </row>
    <row r="644" spans="3:5" s="14" customFormat="1" x14ac:dyDescent="0.25">
      <c r="C644" s="280"/>
      <c r="D644" s="280"/>
      <c r="E644" s="280"/>
    </row>
    <row r="645" spans="3:5" s="14" customFormat="1" x14ac:dyDescent="0.25">
      <c r="C645" s="280"/>
      <c r="D645" s="280"/>
      <c r="E645" s="280"/>
    </row>
    <row r="646" spans="3:5" s="14" customFormat="1" x14ac:dyDescent="0.25">
      <c r="C646" s="280"/>
      <c r="D646" s="280"/>
      <c r="E646" s="280"/>
    </row>
    <row r="647" spans="3:5" s="14" customFormat="1" x14ac:dyDescent="0.25">
      <c r="C647" s="280"/>
      <c r="D647" s="280"/>
      <c r="E647" s="280"/>
    </row>
    <row r="648" spans="3:5" s="14" customFormat="1" x14ac:dyDescent="0.25">
      <c r="C648" s="280"/>
      <c r="D648" s="280"/>
      <c r="E648" s="280"/>
    </row>
    <row r="649" spans="3:5" s="14" customFormat="1" x14ac:dyDescent="0.25">
      <c r="C649" s="280"/>
      <c r="D649" s="280"/>
      <c r="E649" s="280"/>
    </row>
    <row r="650" spans="3:5" s="14" customFormat="1" x14ac:dyDescent="0.25">
      <c r="C650" s="280"/>
      <c r="D650" s="280"/>
      <c r="E650" s="280"/>
    </row>
    <row r="651" spans="3:5" s="14" customFormat="1" x14ac:dyDescent="0.25">
      <c r="C651" s="280"/>
      <c r="D651" s="280"/>
      <c r="E651" s="280"/>
    </row>
    <row r="652" spans="3:5" s="14" customFormat="1" x14ac:dyDescent="0.25">
      <c r="C652" s="280"/>
      <c r="D652" s="280"/>
      <c r="E652" s="280"/>
    </row>
    <row r="653" spans="3:5" s="14" customFormat="1" x14ac:dyDescent="0.25">
      <c r="C653" s="280"/>
      <c r="D653" s="280"/>
      <c r="E653" s="280"/>
    </row>
    <row r="654" spans="3:5" s="14" customFormat="1" x14ac:dyDescent="0.25">
      <c r="C654" s="280"/>
      <c r="D654" s="280"/>
      <c r="E654" s="280"/>
    </row>
    <row r="655" spans="3:5" s="14" customFormat="1" x14ac:dyDescent="0.25">
      <c r="C655" s="280"/>
      <c r="D655" s="280"/>
      <c r="E655" s="280"/>
    </row>
    <row r="656" spans="3:5" s="14" customFormat="1" x14ac:dyDescent="0.25">
      <c r="C656" s="280"/>
      <c r="D656" s="280"/>
      <c r="E656" s="280"/>
    </row>
    <row r="657" spans="3:5" s="14" customFormat="1" x14ac:dyDescent="0.25">
      <c r="C657" s="280"/>
      <c r="D657" s="280"/>
      <c r="E657" s="280"/>
    </row>
    <row r="658" spans="3:5" s="14" customFormat="1" x14ac:dyDescent="0.25">
      <c r="C658" s="280"/>
      <c r="D658" s="280"/>
      <c r="E658" s="280"/>
    </row>
    <row r="659" spans="3:5" s="14" customFormat="1" x14ac:dyDescent="0.25">
      <c r="C659" s="280"/>
      <c r="D659" s="280"/>
      <c r="E659" s="280"/>
    </row>
    <row r="660" spans="3:5" s="14" customFormat="1" x14ac:dyDescent="0.25">
      <c r="C660" s="280"/>
      <c r="D660" s="280"/>
      <c r="E660" s="280"/>
    </row>
    <row r="661" spans="3:5" s="14" customFormat="1" x14ac:dyDescent="0.25">
      <c r="C661" s="280"/>
      <c r="D661" s="280"/>
      <c r="E661" s="280"/>
    </row>
    <row r="662" spans="3:5" s="14" customFormat="1" x14ac:dyDescent="0.25">
      <c r="C662" s="280"/>
      <c r="D662" s="280"/>
      <c r="E662" s="280"/>
    </row>
    <row r="663" spans="3:5" s="14" customFormat="1" x14ac:dyDescent="0.25">
      <c r="C663" s="280"/>
      <c r="D663" s="280"/>
      <c r="E663" s="280"/>
    </row>
    <row r="664" spans="3:5" s="14" customFormat="1" x14ac:dyDescent="0.25">
      <c r="C664" s="280"/>
      <c r="D664" s="280"/>
      <c r="E664" s="280"/>
    </row>
    <row r="665" spans="3:5" s="14" customFormat="1" x14ac:dyDescent="0.25">
      <c r="C665" s="280"/>
      <c r="D665" s="280"/>
      <c r="E665" s="280"/>
    </row>
    <row r="666" spans="3:5" s="14" customFormat="1" x14ac:dyDescent="0.25">
      <c r="C666" s="280"/>
      <c r="D666" s="280"/>
      <c r="E666" s="280"/>
    </row>
    <row r="667" spans="3:5" s="14" customFormat="1" x14ac:dyDescent="0.25">
      <c r="C667" s="280"/>
      <c r="D667" s="280"/>
      <c r="E667" s="280"/>
    </row>
    <row r="668" spans="3:5" s="14" customFormat="1" x14ac:dyDescent="0.25">
      <c r="C668" s="280"/>
      <c r="D668" s="280"/>
      <c r="E668" s="280"/>
    </row>
    <row r="669" spans="3:5" s="14" customFormat="1" x14ac:dyDescent="0.25">
      <c r="C669" s="280"/>
      <c r="D669" s="280"/>
      <c r="E669" s="280"/>
    </row>
    <row r="670" spans="3:5" s="14" customFormat="1" x14ac:dyDescent="0.25">
      <c r="C670" s="280"/>
      <c r="D670" s="280"/>
      <c r="E670" s="280"/>
    </row>
    <row r="671" spans="3:5" s="14" customFormat="1" x14ac:dyDescent="0.25">
      <c r="C671" s="280"/>
      <c r="D671" s="280"/>
      <c r="E671" s="280"/>
    </row>
    <row r="672" spans="3:5" s="14" customFormat="1" x14ac:dyDescent="0.25">
      <c r="C672" s="280"/>
      <c r="D672" s="280"/>
      <c r="E672" s="280"/>
    </row>
    <row r="673" spans="3:5" s="14" customFormat="1" x14ac:dyDescent="0.25">
      <c r="C673" s="280"/>
      <c r="D673" s="280"/>
      <c r="E673" s="280"/>
    </row>
    <row r="674" spans="3:5" s="14" customFormat="1" x14ac:dyDescent="0.25">
      <c r="C674" s="280"/>
      <c r="D674" s="280"/>
      <c r="E674" s="280"/>
    </row>
    <row r="675" spans="3:5" s="14" customFormat="1" x14ac:dyDescent="0.25">
      <c r="C675" s="280"/>
      <c r="D675" s="280"/>
      <c r="E675" s="280"/>
    </row>
    <row r="676" spans="3:5" s="14" customFormat="1" x14ac:dyDescent="0.25">
      <c r="C676" s="280"/>
      <c r="D676" s="280"/>
      <c r="E676" s="280"/>
    </row>
    <row r="677" spans="3:5" s="14" customFormat="1" x14ac:dyDescent="0.25">
      <c r="C677" s="280"/>
      <c r="D677" s="280"/>
      <c r="E677" s="280"/>
    </row>
    <row r="678" spans="3:5" s="14" customFormat="1" x14ac:dyDescent="0.25">
      <c r="C678" s="280"/>
      <c r="D678" s="280"/>
      <c r="E678" s="280"/>
    </row>
    <row r="679" spans="3:5" s="14" customFormat="1" x14ac:dyDescent="0.25">
      <c r="C679" s="280"/>
      <c r="D679" s="280"/>
      <c r="E679" s="280"/>
    </row>
    <row r="680" spans="3:5" s="14" customFormat="1" x14ac:dyDescent="0.25">
      <c r="C680" s="280"/>
      <c r="D680" s="280"/>
      <c r="E680" s="280"/>
    </row>
    <row r="681" spans="3:5" s="14" customFormat="1" x14ac:dyDescent="0.25">
      <c r="C681" s="280"/>
      <c r="D681" s="280"/>
      <c r="E681" s="280"/>
    </row>
    <row r="682" spans="3:5" s="14" customFormat="1" x14ac:dyDescent="0.25">
      <c r="C682" s="280"/>
      <c r="D682" s="280"/>
      <c r="E682" s="280"/>
    </row>
    <row r="683" spans="3:5" s="14" customFormat="1" x14ac:dyDescent="0.25">
      <c r="C683" s="280"/>
      <c r="D683" s="280"/>
      <c r="E683" s="280"/>
    </row>
    <row r="684" spans="3:5" s="14" customFormat="1" x14ac:dyDescent="0.25">
      <c r="C684" s="280"/>
      <c r="D684" s="280"/>
      <c r="E684" s="280"/>
    </row>
    <row r="685" spans="3:5" s="14" customFormat="1" x14ac:dyDescent="0.25">
      <c r="C685" s="280"/>
      <c r="D685" s="280"/>
      <c r="E685" s="280"/>
    </row>
    <row r="686" spans="3:5" s="14" customFormat="1" x14ac:dyDescent="0.25">
      <c r="C686" s="280"/>
      <c r="D686" s="280"/>
      <c r="E686" s="280"/>
    </row>
    <row r="687" spans="3:5" s="14" customFormat="1" x14ac:dyDescent="0.25">
      <c r="C687" s="280"/>
      <c r="D687" s="280"/>
      <c r="E687" s="280"/>
    </row>
    <row r="688" spans="3:5" s="14" customFormat="1" x14ac:dyDescent="0.25">
      <c r="C688" s="280"/>
      <c r="D688" s="280"/>
      <c r="E688" s="280"/>
    </row>
    <row r="689" spans="3:5" s="14" customFormat="1" x14ac:dyDescent="0.25">
      <c r="C689" s="280"/>
      <c r="D689" s="280"/>
      <c r="E689" s="280"/>
    </row>
    <row r="690" spans="3:5" s="14" customFormat="1" x14ac:dyDescent="0.25">
      <c r="C690" s="280"/>
      <c r="D690" s="280"/>
      <c r="E690" s="280"/>
    </row>
    <row r="691" spans="3:5" s="14" customFormat="1" x14ac:dyDescent="0.25">
      <c r="C691" s="280"/>
      <c r="D691" s="280"/>
      <c r="E691" s="280"/>
    </row>
    <row r="692" spans="3:5" s="14" customFormat="1" x14ac:dyDescent="0.25">
      <c r="C692" s="280"/>
      <c r="D692" s="280"/>
      <c r="E692" s="280"/>
    </row>
    <row r="693" spans="3:5" s="14" customFormat="1" x14ac:dyDescent="0.25">
      <c r="C693" s="280"/>
      <c r="D693" s="280"/>
      <c r="E693" s="280"/>
    </row>
    <row r="694" spans="3:5" s="14" customFormat="1" x14ac:dyDescent="0.25">
      <c r="C694" s="280"/>
      <c r="D694" s="280"/>
      <c r="E694" s="280"/>
    </row>
    <row r="695" spans="3:5" s="14" customFormat="1" x14ac:dyDescent="0.25">
      <c r="C695" s="280"/>
      <c r="D695" s="280"/>
      <c r="E695" s="280"/>
    </row>
    <row r="696" spans="3:5" s="14" customFormat="1" x14ac:dyDescent="0.25">
      <c r="C696" s="280"/>
      <c r="D696" s="280"/>
      <c r="E696" s="280"/>
    </row>
    <row r="697" spans="3:5" s="14" customFormat="1" x14ac:dyDescent="0.25">
      <c r="C697" s="280"/>
      <c r="D697" s="280"/>
      <c r="E697" s="280"/>
    </row>
    <row r="698" spans="3:5" s="14" customFormat="1" x14ac:dyDescent="0.25">
      <c r="C698" s="280"/>
      <c r="D698" s="280"/>
      <c r="E698" s="280"/>
    </row>
    <row r="699" spans="3:5" s="14" customFormat="1" x14ac:dyDescent="0.25">
      <c r="C699" s="280"/>
      <c r="D699" s="280"/>
      <c r="E699" s="280"/>
    </row>
    <row r="700" spans="3:5" s="14" customFormat="1" x14ac:dyDescent="0.25">
      <c r="C700" s="280"/>
      <c r="D700" s="280"/>
      <c r="E700" s="280"/>
    </row>
    <row r="701" spans="3:5" s="14" customFormat="1" x14ac:dyDescent="0.25">
      <c r="C701" s="280"/>
      <c r="D701" s="280"/>
      <c r="E701" s="280"/>
    </row>
    <row r="702" spans="3:5" s="14" customFormat="1" x14ac:dyDescent="0.25">
      <c r="C702" s="280"/>
      <c r="D702" s="280"/>
      <c r="E702" s="280"/>
    </row>
    <row r="703" spans="3:5" s="14" customFormat="1" x14ac:dyDescent="0.25">
      <c r="C703" s="280"/>
      <c r="D703" s="280"/>
      <c r="E703" s="280"/>
    </row>
    <row r="704" spans="3:5" s="14" customFormat="1" x14ac:dyDescent="0.25">
      <c r="C704" s="280"/>
      <c r="D704" s="280"/>
      <c r="E704" s="280"/>
    </row>
    <row r="705" spans="3:5" s="14" customFormat="1" x14ac:dyDescent="0.25">
      <c r="C705" s="280"/>
      <c r="D705" s="280"/>
      <c r="E705" s="280"/>
    </row>
    <row r="706" spans="3:5" s="14" customFormat="1" x14ac:dyDescent="0.25">
      <c r="C706" s="280"/>
      <c r="D706" s="280"/>
      <c r="E706" s="280"/>
    </row>
    <row r="707" spans="3:5" s="14" customFormat="1" x14ac:dyDescent="0.25">
      <c r="C707" s="280"/>
      <c r="D707" s="280"/>
      <c r="E707" s="280"/>
    </row>
    <row r="708" spans="3:5" s="14" customFormat="1" x14ac:dyDescent="0.25">
      <c r="C708" s="280"/>
      <c r="D708" s="280"/>
      <c r="E708" s="280"/>
    </row>
    <row r="709" spans="3:5" s="14" customFormat="1" x14ac:dyDescent="0.25">
      <c r="C709" s="280"/>
      <c r="D709" s="280"/>
      <c r="E709" s="280"/>
    </row>
    <row r="710" spans="3:5" s="14" customFormat="1" x14ac:dyDescent="0.25">
      <c r="C710" s="280"/>
      <c r="D710" s="280"/>
      <c r="E710" s="280"/>
    </row>
    <row r="711" spans="3:5" s="14" customFormat="1" x14ac:dyDescent="0.25">
      <c r="C711" s="280"/>
      <c r="D711" s="280"/>
      <c r="E711" s="280"/>
    </row>
    <row r="712" spans="3:5" s="14" customFormat="1" x14ac:dyDescent="0.25">
      <c r="C712" s="280"/>
      <c r="D712" s="280"/>
      <c r="E712" s="280"/>
    </row>
    <row r="713" spans="3:5" s="14" customFormat="1" x14ac:dyDescent="0.25">
      <c r="C713" s="280"/>
      <c r="D713" s="280"/>
      <c r="E713" s="280"/>
    </row>
    <row r="714" spans="3:5" s="14" customFormat="1" x14ac:dyDescent="0.25">
      <c r="C714" s="280"/>
      <c r="D714" s="280"/>
      <c r="E714" s="280"/>
    </row>
    <row r="715" spans="3:5" s="14" customFormat="1" x14ac:dyDescent="0.25">
      <c r="C715" s="280"/>
      <c r="D715" s="280"/>
      <c r="E715" s="280"/>
    </row>
    <row r="716" spans="3:5" s="14" customFormat="1" x14ac:dyDescent="0.25">
      <c r="C716" s="280"/>
      <c r="D716" s="280"/>
      <c r="E716" s="280"/>
    </row>
    <row r="717" spans="3:5" s="14" customFormat="1" x14ac:dyDescent="0.25">
      <c r="C717" s="280"/>
      <c r="D717" s="280"/>
      <c r="E717" s="280"/>
    </row>
    <row r="718" spans="3:5" s="14" customFormat="1" x14ac:dyDescent="0.25">
      <c r="C718" s="280"/>
      <c r="D718" s="280"/>
      <c r="E718" s="280"/>
    </row>
    <row r="719" spans="3:5" s="14" customFormat="1" x14ac:dyDescent="0.25">
      <c r="C719" s="280"/>
      <c r="D719" s="280"/>
      <c r="E719" s="280"/>
    </row>
    <row r="720" spans="3:5" s="14" customFormat="1" x14ac:dyDescent="0.25">
      <c r="C720" s="280"/>
      <c r="D720" s="280"/>
      <c r="E720" s="280"/>
    </row>
    <row r="721" spans="3:5" s="14" customFormat="1" x14ac:dyDescent="0.25">
      <c r="C721" s="280"/>
      <c r="D721" s="280"/>
      <c r="E721" s="280"/>
    </row>
    <row r="722" spans="3:5" s="14" customFormat="1" x14ac:dyDescent="0.25">
      <c r="C722" s="280"/>
      <c r="D722" s="280"/>
      <c r="E722" s="280"/>
    </row>
    <row r="723" spans="3:5" s="14" customFormat="1" x14ac:dyDescent="0.25">
      <c r="C723" s="280"/>
      <c r="D723" s="280"/>
      <c r="E723" s="280"/>
    </row>
    <row r="724" spans="3:5" s="14" customFormat="1" x14ac:dyDescent="0.25">
      <c r="C724" s="280"/>
      <c r="D724" s="280"/>
      <c r="E724" s="280"/>
    </row>
    <row r="725" spans="3:5" s="14" customFormat="1" x14ac:dyDescent="0.25">
      <c r="C725" s="280"/>
      <c r="D725" s="280"/>
      <c r="E725" s="280"/>
    </row>
    <row r="726" spans="3:5" s="14" customFormat="1" x14ac:dyDescent="0.25">
      <c r="C726" s="280"/>
      <c r="D726" s="280"/>
      <c r="E726" s="280"/>
    </row>
    <row r="727" spans="3:5" s="14" customFormat="1" x14ac:dyDescent="0.25">
      <c r="C727" s="280"/>
      <c r="D727" s="280"/>
      <c r="E727" s="280"/>
    </row>
    <row r="728" spans="3:5" s="14" customFormat="1" x14ac:dyDescent="0.25">
      <c r="C728" s="280"/>
      <c r="D728" s="280"/>
      <c r="E728" s="280"/>
    </row>
    <row r="729" spans="3:5" s="14" customFormat="1" x14ac:dyDescent="0.25">
      <c r="C729" s="280"/>
      <c r="D729" s="280"/>
      <c r="E729" s="280"/>
    </row>
    <row r="730" spans="3:5" s="14" customFormat="1" x14ac:dyDescent="0.25">
      <c r="C730" s="280"/>
      <c r="D730" s="280"/>
      <c r="E730" s="280"/>
    </row>
    <row r="731" spans="3:5" s="14" customFormat="1" x14ac:dyDescent="0.25">
      <c r="C731" s="280"/>
      <c r="D731" s="280"/>
      <c r="E731" s="280"/>
    </row>
    <row r="732" spans="3:5" s="14" customFormat="1" x14ac:dyDescent="0.25">
      <c r="C732" s="280"/>
      <c r="D732" s="280"/>
      <c r="E732" s="280"/>
    </row>
    <row r="733" spans="3:5" s="14" customFormat="1" x14ac:dyDescent="0.25">
      <c r="C733" s="280"/>
      <c r="D733" s="280"/>
      <c r="E733" s="280"/>
    </row>
    <row r="734" spans="3:5" s="14" customFormat="1" x14ac:dyDescent="0.25">
      <c r="C734" s="280"/>
      <c r="D734" s="280"/>
      <c r="E734" s="280"/>
    </row>
    <row r="735" spans="3:5" s="14" customFormat="1" x14ac:dyDescent="0.25">
      <c r="C735" s="280"/>
      <c r="D735" s="280"/>
      <c r="E735" s="280"/>
    </row>
    <row r="736" spans="3:5" s="14" customFormat="1" x14ac:dyDescent="0.25">
      <c r="C736" s="280"/>
      <c r="D736" s="280"/>
      <c r="E736" s="280"/>
    </row>
    <row r="737" spans="3:5" s="14" customFormat="1" x14ac:dyDescent="0.25">
      <c r="C737" s="280"/>
      <c r="D737" s="280"/>
      <c r="E737" s="280"/>
    </row>
    <row r="738" spans="3:5" s="14" customFormat="1" x14ac:dyDescent="0.25">
      <c r="C738" s="280"/>
      <c r="D738" s="280"/>
      <c r="E738" s="280"/>
    </row>
    <row r="739" spans="3:5" s="14" customFormat="1" x14ac:dyDescent="0.25">
      <c r="C739" s="280"/>
      <c r="D739" s="280"/>
      <c r="E739" s="280"/>
    </row>
    <row r="740" spans="3:5" s="14" customFormat="1" x14ac:dyDescent="0.25">
      <c r="C740" s="280"/>
      <c r="D740" s="280"/>
      <c r="E740" s="280"/>
    </row>
    <row r="741" spans="3:5" s="14" customFormat="1" x14ac:dyDescent="0.25">
      <c r="C741" s="280"/>
      <c r="D741" s="280"/>
      <c r="E741" s="280"/>
    </row>
    <row r="742" spans="3:5" s="14" customFormat="1" x14ac:dyDescent="0.25">
      <c r="C742" s="280"/>
      <c r="D742" s="280"/>
      <c r="E742" s="280"/>
    </row>
    <row r="743" spans="3:5" s="14" customFormat="1" x14ac:dyDescent="0.25">
      <c r="C743" s="280"/>
      <c r="D743" s="280"/>
      <c r="E743" s="280"/>
    </row>
    <row r="744" spans="3:5" s="14" customFormat="1" x14ac:dyDescent="0.25">
      <c r="C744" s="280"/>
      <c r="D744" s="280"/>
      <c r="E744" s="280"/>
    </row>
    <row r="745" spans="3:5" s="14" customFormat="1" x14ac:dyDescent="0.25">
      <c r="C745" s="280"/>
      <c r="D745" s="280"/>
      <c r="E745" s="280"/>
    </row>
    <row r="746" spans="3:5" s="14" customFormat="1" x14ac:dyDescent="0.25">
      <c r="C746" s="280"/>
      <c r="D746" s="280"/>
      <c r="E746" s="280"/>
    </row>
    <row r="747" spans="3:5" s="14" customFormat="1" x14ac:dyDescent="0.25">
      <c r="C747" s="280"/>
      <c r="D747" s="280"/>
      <c r="E747" s="280"/>
    </row>
    <row r="748" spans="3:5" s="14" customFormat="1" x14ac:dyDescent="0.25">
      <c r="C748" s="280"/>
      <c r="D748" s="280"/>
      <c r="E748" s="280"/>
    </row>
    <row r="749" spans="3:5" s="14" customFormat="1" x14ac:dyDescent="0.25">
      <c r="C749" s="280"/>
      <c r="D749" s="280"/>
      <c r="E749" s="280"/>
    </row>
    <row r="750" spans="3:5" s="14" customFormat="1" x14ac:dyDescent="0.25">
      <c r="C750" s="280"/>
      <c r="D750" s="280"/>
      <c r="E750" s="280"/>
    </row>
    <row r="751" spans="3:5" s="14" customFormat="1" x14ac:dyDescent="0.25">
      <c r="C751" s="280"/>
      <c r="D751" s="280"/>
      <c r="E751" s="280"/>
    </row>
    <row r="752" spans="3:5" s="14" customFormat="1" x14ac:dyDescent="0.25">
      <c r="C752" s="280"/>
      <c r="D752" s="280"/>
      <c r="E752" s="280"/>
    </row>
    <row r="753" spans="3:5" s="14" customFormat="1" x14ac:dyDescent="0.25">
      <c r="C753" s="280"/>
      <c r="D753" s="280"/>
      <c r="E753" s="280"/>
    </row>
    <row r="754" spans="3:5" s="14" customFormat="1" x14ac:dyDescent="0.25">
      <c r="C754" s="280"/>
      <c r="D754" s="280"/>
      <c r="E754" s="280"/>
    </row>
    <row r="755" spans="3:5" s="14" customFormat="1" x14ac:dyDescent="0.25">
      <c r="C755" s="280"/>
      <c r="D755" s="280"/>
      <c r="E755" s="280"/>
    </row>
    <row r="756" spans="3:5" s="14" customFormat="1" x14ac:dyDescent="0.25">
      <c r="C756" s="280"/>
      <c r="D756" s="280"/>
      <c r="E756" s="280"/>
    </row>
    <row r="757" spans="3:5" s="14" customFormat="1" x14ac:dyDescent="0.25">
      <c r="C757" s="280"/>
      <c r="D757" s="280"/>
      <c r="E757" s="280"/>
    </row>
    <row r="758" spans="3:5" s="14" customFormat="1" x14ac:dyDescent="0.25">
      <c r="C758" s="280"/>
      <c r="D758" s="280"/>
      <c r="E758" s="280"/>
    </row>
    <row r="759" spans="3:5" s="14" customFormat="1" x14ac:dyDescent="0.25">
      <c r="C759" s="280"/>
      <c r="D759" s="280"/>
      <c r="E759" s="280"/>
    </row>
    <row r="760" spans="3:5" s="14" customFormat="1" x14ac:dyDescent="0.25">
      <c r="C760" s="280"/>
      <c r="D760" s="280"/>
      <c r="E760" s="280"/>
    </row>
    <row r="761" spans="3:5" s="14" customFormat="1" x14ac:dyDescent="0.25">
      <c r="C761" s="280"/>
      <c r="D761" s="280"/>
      <c r="E761" s="280"/>
    </row>
    <row r="762" spans="3:5" s="14" customFormat="1" x14ac:dyDescent="0.25">
      <c r="C762" s="280"/>
      <c r="D762" s="280"/>
      <c r="E762" s="280"/>
    </row>
    <row r="763" spans="3:5" s="14" customFormat="1" x14ac:dyDescent="0.25">
      <c r="C763" s="280"/>
      <c r="D763" s="280"/>
      <c r="E763" s="280"/>
    </row>
    <row r="764" spans="3:5" s="14" customFormat="1" x14ac:dyDescent="0.25">
      <c r="C764" s="280"/>
      <c r="D764" s="280"/>
      <c r="E764" s="280"/>
    </row>
    <row r="765" spans="3:5" s="14" customFormat="1" x14ac:dyDescent="0.25">
      <c r="C765" s="280"/>
      <c r="D765" s="280"/>
      <c r="E765" s="280"/>
    </row>
    <row r="766" spans="3:5" s="14" customFormat="1" x14ac:dyDescent="0.25">
      <c r="C766" s="280"/>
      <c r="D766" s="280"/>
      <c r="E766" s="280"/>
    </row>
    <row r="767" spans="3:5" s="14" customFormat="1" x14ac:dyDescent="0.25">
      <c r="C767" s="280"/>
      <c r="D767" s="280"/>
      <c r="E767" s="280"/>
    </row>
    <row r="768" spans="3:5" s="14" customFormat="1" x14ac:dyDescent="0.25">
      <c r="C768" s="280"/>
      <c r="D768" s="280"/>
      <c r="E768" s="280"/>
    </row>
    <row r="769" spans="3:5" s="14" customFormat="1" x14ac:dyDescent="0.25">
      <c r="C769" s="280"/>
      <c r="D769" s="280"/>
      <c r="E769" s="280"/>
    </row>
    <row r="770" spans="3:5" s="14" customFormat="1" x14ac:dyDescent="0.25">
      <c r="C770" s="280"/>
      <c r="D770" s="280"/>
      <c r="E770" s="280"/>
    </row>
    <row r="771" spans="3:5" s="14" customFormat="1" x14ac:dyDescent="0.25">
      <c r="C771" s="280"/>
      <c r="D771" s="280"/>
      <c r="E771" s="280"/>
    </row>
    <row r="772" spans="3:5" s="14" customFormat="1" x14ac:dyDescent="0.25">
      <c r="C772" s="280"/>
      <c r="D772" s="280"/>
      <c r="E772" s="280"/>
    </row>
    <row r="773" spans="3:5" s="14" customFormat="1" x14ac:dyDescent="0.25">
      <c r="C773" s="280"/>
      <c r="D773" s="280"/>
      <c r="E773" s="280"/>
    </row>
    <row r="774" spans="3:5" s="14" customFormat="1" x14ac:dyDescent="0.25">
      <c r="C774" s="280"/>
      <c r="D774" s="280"/>
      <c r="E774" s="280"/>
    </row>
    <row r="775" spans="3:5" s="14" customFormat="1" x14ac:dyDescent="0.25">
      <c r="C775" s="280"/>
      <c r="D775" s="280"/>
      <c r="E775" s="280"/>
    </row>
    <row r="776" spans="3:5" s="14" customFormat="1" x14ac:dyDescent="0.25">
      <c r="C776" s="280"/>
      <c r="D776" s="280"/>
      <c r="E776" s="280"/>
    </row>
    <row r="777" spans="3:5" s="14" customFormat="1" x14ac:dyDescent="0.25">
      <c r="C777" s="280"/>
      <c r="D777" s="280"/>
      <c r="E777" s="280"/>
    </row>
    <row r="778" spans="3:5" s="14" customFormat="1" x14ac:dyDescent="0.25">
      <c r="C778" s="280"/>
      <c r="D778" s="280"/>
      <c r="E778" s="280"/>
    </row>
    <row r="779" spans="3:5" s="14" customFormat="1" x14ac:dyDescent="0.25">
      <c r="C779" s="280"/>
      <c r="D779" s="280"/>
      <c r="E779" s="280"/>
    </row>
    <row r="780" spans="3:5" s="14" customFormat="1" x14ac:dyDescent="0.25">
      <c r="C780" s="280"/>
      <c r="D780" s="280"/>
      <c r="E780" s="280"/>
    </row>
    <row r="781" spans="3:5" s="14" customFormat="1" x14ac:dyDescent="0.25">
      <c r="C781" s="280"/>
      <c r="D781" s="280"/>
      <c r="E781" s="280"/>
    </row>
    <row r="782" spans="3:5" s="14" customFormat="1" x14ac:dyDescent="0.25">
      <c r="C782" s="280"/>
      <c r="D782" s="280"/>
      <c r="E782" s="280"/>
    </row>
    <row r="783" spans="3:5" s="14" customFormat="1" x14ac:dyDescent="0.25">
      <c r="C783" s="280"/>
      <c r="D783" s="280"/>
      <c r="E783" s="280"/>
    </row>
    <row r="784" spans="3:5" s="14" customFormat="1" x14ac:dyDescent="0.25">
      <c r="C784" s="280"/>
      <c r="D784" s="280"/>
      <c r="E784" s="280"/>
    </row>
    <row r="785" spans="3:5" s="14" customFormat="1" x14ac:dyDescent="0.25">
      <c r="C785" s="280"/>
      <c r="D785" s="280"/>
      <c r="E785" s="280"/>
    </row>
    <row r="786" spans="3:5" s="14" customFormat="1" x14ac:dyDescent="0.25">
      <c r="C786" s="280"/>
      <c r="D786" s="280"/>
      <c r="E786" s="280"/>
    </row>
    <row r="787" spans="3:5" s="14" customFormat="1" x14ac:dyDescent="0.25">
      <c r="C787" s="280"/>
      <c r="D787" s="280"/>
      <c r="E787" s="280"/>
    </row>
    <row r="788" spans="3:5" s="14" customFormat="1" x14ac:dyDescent="0.25">
      <c r="C788" s="280"/>
      <c r="D788" s="280"/>
      <c r="E788" s="280"/>
    </row>
    <row r="789" spans="3:5" s="14" customFormat="1" x14ac:dyDescent="0.25">
      <c r="C789" s="280"/>
      <c r="D789" s="280"/>
      <c r="E789" s="280"/>
    </row>
    <row r="790" spans="3:5" s="14" customFormat="1" x14ac:dyDescent="0.25">
      <c r="C790" s="280"/>
      <c r="D790" s="280"/>
      <c r="E790" s="280"/>
    </row>
    <row r="791" spans="3:5" s="14" customFormat="1" x14ac:dyDescent="0.25">
      <c r="C791" s="280"/>
      <c r="D791" s="280"/>
      <c r="E791" s="280"/>
    </row>
    <row r="792" spans="3:5" s="14" customFormat="1" x14ac:dyDescent="0.25">
      <c r="C792" s="280"/>
      <c r="D792" s="280"/>
      <c r="E792" s="280"/>
    </row>
    <row r="793" spans="3:5" s="14" customFormat="1" x14ac:dyDescent="0.25">
      <c r="C793" s="280"/>
      <c r="D793" s="280"/>
      <c r="E793" s="280"/>
    </row>
    <row r="794" spans="3:5" s="14" customFormat="1" x14ac:dyDescent="0.25">
      <c r="C794" s="280"/>
      <c r="D794" s="280"/>
      <c r="E794" s="280"/>
    </row>
    <row r="795" spans="3:5" s="14" customFormat="1" x14ac:dyDescent="0.25">
      <c r="C795" s="280"/>
      <c r="D795" s="280"/>
      <c r="E795" s="280"/>
    </row>
    <row r="796" spans="3:5" s="14" customFormat="1" x14ac:dyDescent="0.25">
      <c r="C796" s="280"/>
      <c r="D796" s="280"/>
      <c r="E796" s="280"/>
    </row>
    <row r="797" spans="3:5" s="14" customFormat="1" x14ac:dyDescent="0.25">
      <c r="C797" s="280"/>
      <c r="D797" s="280"/>
      <c r="E797" s="280"/>
    </row>
    <row r="798" spans="3:5" s="14" customFormat="1" x14ac:dyDescent="0.25">
      <c r="C798" s="280"/>
      <c r="D798" s="280"/>
      <c r="E798" s="280"/>
    </row>
    <row r="799" spans="3:5" s="14" customFormat="1" x14ac:dyDescent="0.25">
      <c r="C799" s="280"/>
      <c r="D799" s="280"/>
      <c r="E799" s="280"/>
    </row>
    <row r="800" spans="3:5" s="14" customFormat="1" x14ac:dyDescent="0.25">
      <c r="C800" s="280"/>
      <c r="D800" s="280"/>
      <c r="E800" s="280"/>
    </row>
    <row r="801" spans="3:5" s="14" customFormat="1" x14ac:dyDescent="0.25">
      <c r="C801" s="280"/>
      <c r="D801" s="280"/>
      <c r="E801" s="280"/>
    </row>
    <row r="802" spans="3:5" s="14" customFormat="1" x14ac:dyDescent="0.25">
      <c r="C802" s="280"/>
      <c r="D802" s="280"/>
      <c r="E802" s="280"/>
    </row>
    <row r="803" spans="3:5" s="14" customFormat="1" x14ac:dyDescent="0.25">
      <c r="C803" s="280"/>
      <c r="D803" s="280"/>
      <c r="E803" s="280"/>
    </row>
    <row r="804" spans="3:5" s="14" customFormat="1" x14ac:dyDescent="0.25">
      <c r="C804" s="280"/>
      <c r="D804" s="280"/>
      <c r="E804" s="280"/>
    </row>
    <row r="805" spans="3:5" s="14" customFormat="1" x14ac:dyDescent="0.25">
      <c r="C805" s="280"/>
      <c r="D805" s="280"/>
      <c r="E805" s="280"/>
    </row>
    <row r="806" spans="3:5" s="14" customFormat="1" x14ac:dyDescent="0.25">
      <c r="C806" s="280"/>
      <c r="D806" s="280"/>
      <c r="E806" s="280"/>
    </row>
    <row r="807" spans="3:5" s="14" customFormat="1" x14ac:dyDescent="0.25">
      <c r="C807" s="280"/>
      <c r="D807" s="280"/>
      <c r="E807" s="280"/>
    </row>
    <row r="808" spans="3:5" s="14" customFormat="1" x14ac:dyDescent="0.25">
      <c r="C808" s="280"/>
      <c r="D808" s="280"/>
      <c r="E808" s="280"/>
    </row>
    <row r="809" spans="3:5" s="14" customFormat="1" x14ac:dyDescent="0.25">
      <c r="C809" s="280"/>
      <c r="D809" s="280"/>
      <c r="E809" s="280"/>
    </row>
    <row r="810" spans="3:5" s="14" customFormat="1" x14ac:dyDescent="0.25">
      <c r="C810" s="280"/>
      <c r="D810" s="280"/>
      <c r="E810" s="280"/>
    </row>
    <row r="811" spans="3:5" s="14" customFormat="1" x14ac:dyDescent="0.25">
      <c r="C811" s="280"/>
      <c r="D811" s="280"/>
      <c r="E811" s="280"/>
    </row>
    <row r="812" spans="3:5" s="14" customFormat="1" x14ac:dyDescent="0.25">
      <c r="C812" s="280"/>
      <c r="D812" s="280"/>
      <c r="E812" s="280"/>
    </row>
    <row r="813" spans="3:5" s="14" customFormat="1" x14ac:dyDescent="0.25">
      <c r="C813" s="280"/>
      <c r="D813" s="280"/>
      <c r="E813" s="280"/>
    </row>
    <row r="814" spans="3:5" s="14" customFormat="1" x14ac:dyDescent="0.25">
      <c r="C814" s="280"/>
      <c r="D814" s="280"/>
      <c r="E814" s="280"/>
    </row>
    <row r="815" spans="3:5" s="14" customFormat="1" x14ac:dyDescent="0.25">
      <c r="C815" s="280"/>
      <c r="D815" s="280"/>
      <c r="E815" s="280"/>
    </row>
    <row r="816" spans="3:5" s="14" customFormat="1" x14ac:dyDescent="0.25">
      <c r="C816" s="280"/>
      <c r="D816" s="280"/>
      <c r="E816" s="280"/>
    </row>
    <row r="817" spans="3:5" s="14" customFormat="1" x14ac:dyDescent="0.25">
      <c r="C817" s="280"/>
      <c r="D817" s="280"/>
      <c r="E817" s="280"/>
    </row>
    <row r="818" spans="3:5" s="14" customFormat="1" x14ac:dyDescent="0.25">
      <c r="C818" s="280"/>
      <c r="D818" s="280"/>
      <c r="E818" s="280"/>
    </row>
    <row r="819" spans="3:5" s="14" customFormat="1" x14ac:dyDescent="0.25">
      <c r="C819" s="280"/>
      <c r="D819" s="280"/>
      <c r="E819" s="280"/>
    </row>
    <row r="820" spans="3:5" s="14" customFormat="1" x14ac:dyDescent="0.25">
      <c r="C820" s="280"/>
      <c r="D820" s="280"/>
      <c r="E820" s="280"/>
    </row>
    <row r="821" spans="3:5" s="14" customFormat="1" x14ac:dyDescent="0.25">
      <c r="C821" s="280"/>
      <c r="D821" s="280"/>
      <c r="E821" s="280"/>
    </row>
    <row r="822" spans="3:5" s="14" customFormat="1" x14ac:dyDescent="0.25">
      <c r="C822" s="280"/>
      <c r="D822" s="280"/>
      <c r="E822" s="280"/>
    </row>
    <row r="823" spans="3:5" s="14" customFormat="1" x14ac:dyDescent="0.25">
      <c r="C823" s="280"/>
      <c r="D823" s="280"/>
      <c r="E823" s="280"/>
    </row>
    <row r="824" spans="3:5" s="14" customFormat="1" x14ac:dyDescent="0.25">
      <c r="C824" s="280"/>
      <c r="D824" s="280"/>
      <c r="E824" s="280"/>
    </row>
    <row r="825" spans="3:5" s="14" customFormat="1" x14ac:dyDescent="0.25">
      <c r="C825" s="280"/>
      <c r="D825" s="280"/>
      <c r="E825" s="280"/>
    </row>
    <row r="826" spans="3:5" s="14" customFormat="1" x14ac:dyDescent="0.25">
      <c r="C826" s="280"/>
      <c r="D826" s="280"/>
      <c r="E826" s="280"/>
    </row>
    <row r="827" spans="3:5" s="14" customFormat="1" x14ac:dyDescent="0.25">
      <c r="C827" s="280"/>
      <c r="D827" s="280"/>
      <c r="E827" s="280"/>
    </row>
    <row r="828" spans="3:5" s="14" customFormat="1" x14ac:dyDescent="0.25">
      <c r="C828" s="280"/>
      <c r="D828" s="280"/>
      <c r="E828" s="280"/>
    </row>
    <row r="829" spans="3:5" s="14" customFormat="1" x14ac:dyDescent="0.25">
      <c r="C829" s="280"/>
      <c r="D829" s="280"/>
      <c r="E829" s="280"/>
    </row>
    <row r="830" spans="3:5" s="14" customFormat="1" x14ac:dyDescent="0.25">
      <c r="C830" s="280"/>
      <c r="D830" s="280"/>
      <c r="E830" s="280"/>
    </row>
    <row r="831" spans="3:5" s="14" customFormat="1" x14ac:dyDescent="0.25">
      <c r="C831" s="280"/>
      <c r="D831" s="280"/>
      <c r="E831" s="280"/>
    </row>
    <row r="832" spans="3:5" s="14" customFormat="1" x14ac:dyDescent="0.25">
      <c r="C832" s="280"/>
      <c r="D832" s="280"/>
      <c r="E832" s="280"/>
    </row>
    <row r="833" spans="3:5" s="14" customFormat="1" x14ac:dyDescent="0.25">
      <c r="C833" s="280"/>
      <c r="D833" s="280"/>
      <c r="E833" s="280"/>
    </row>
    <row r="834" spans="3:5" s="14" customFormat="1" x14ac:dyDescent="0.25">
      <c r="C834" s="280"/>
      <c r="D834" s="280"/>
      <c r="E834" s="280"/>
    </row>
    <row r="835" spans="3:5" s="14" customFormat="1" x14ac:dyDescent="0.25">
      <c r="C835" s="280"/>
      <c r="D835" s="280"/>
      <c r="E835" s="280"/>
    </row>
    <row r="836" spans="3:5" s="14" customFormat="1" x14ac:dyDescent="0.25">
      <c r="C836" s="280"/>
      <c r="D836" s="280"/>
      <c r="E836" s="280"/>
    </row>
    <row r="837" spans="3:5" s="14" customFormat="1" x14ac:dyDescent="0.25">
      <c r="C837" s="280"/>
      <c r="D837" s="280"/>
      <c r="E837" s="280"/>
    </row>
    <row r="838" spans="3:5" s="14" customFormat="1" x14ac:dyDescent="0.25">
      <c r="C838" s="280"/>
      <c r="D838" s="280"/>
      <c r="E838" s="280"/>
    </row>
    <row r="839" spans="3:5" s="14" customFormat="1" x14ac:dyDescent="0.25">
      <c r="C839" s="280"/>
      <c r="D839" s="280"/>
      <c r="E839" s="280"/>
    </row>
    <row r="840" spans="3:5" s="14" customFormat="1" x14ac:dyDescent="0.25">
      <c r="C840" s="280"/>
      <c r="D840" s="280"/>
      <c r="E840" s="280"/>
    </row>
    <row r="841" spans="3:5" s="14" customFormat="1" x14ac:dyDescent="0.25">
      <c r="C841" s="280"/>
      <c r="D841" s="280"/>
      <c r="E841" s="280"/>
    </row>
    <row r="842" spans="3:5" s="14" customFormat="1" x14ac:dyDescent="0.25">
      <c r="C842" s="280"/>
      <c r="D842" s="280"/>
      <c r="E842" s="280"/>
    </row>
    <row r="843" spans="3:5" s="14" customFormat="1" x14ac:dyDescent="0.25">
      <c r="C843" s="280"/>
      <c r="D843" s="280"/>
      <c r="E843" s="280"/>
    </row>
    <row r="844" spans="3:5" s="14" customFormat="1" x14ac:dyDescent="0.25">
      <c r="C844" s="280"/>
      <c r="D844" s="280"/>
      <c r="E844" s="280"/>
    </row>
    <row r="845" spans="3:5" s="14" customFormat="1" x14ac:dyDescent="0.25">
      <c r="C845" s="280"/>
      <c r="D845" s="280"/>
      <c r="E845" s="280"/>
    </row>
    <row r="846" spans="3:5" s="14" customFormat="1" x14ac:dyDescent="0.25">
      <c r="C846" s="280"/>
      <c r="D846" s="280"/>
      <c r="E846" s="280"/>
    </row>
    <row r="847" spans="3:5" s="14" customFormat="1" x14ac:dyDescent="0.25">
      <c r="C847" s="280"/>
      <c r="D847" s="280"/>
      <c r="E847" s="280"/>
    </row>
    <row r="848" spans="3:5" s="14" customFormat="1" x14ac:dyDescent="0.25">
      <c r="C848" s="280"/>
      <c r="D848" s="280"/>
      <c r="E848" s="280"/>
    </row>
    <row r="849" spans="3:5" s="14" customFormat="1" x14ac:dyDescent="0.25">
      <c r="C849" s="280"/>
      <c r="D849" s="280"/>
      <c r="E849" s="280"/>
    </row>
    <row r="850" spans="3:5" s="14" customFormat="1" x14ac:dyDescent="0.25">
      <c r="C850" s="280"/>
      <c r="D850" s="280"/>
      <c r="E850" s="280"/>
    </row>
    <row r="851" spans="3:5" s="14" customFormat="1" x14ac:dyDescent="0.25">
      <c r="C851" s="280"/>
      <c r="D851" s="280"/>
      <c r="E851" s="280"/>
    </row>
    <row r="852" spans="3:5" s="14" customFormat="1" x14ac:dyDescent="0.25">
      <c r="C852" s="280"/>
      <c r="D852" s="280"/>
      <c r="E852" s="280"/>
    </row>
    <row r="853" spans="3:5" s="14" customFormat="1" x14ac:dyDescent="0.25">
      <c r="C853" s="280"/>
      <c r="D853" s="280"/>
      <c r="E853" s="280"/>
    </row>
    <row r="854" spans="3:5" s="14" customFormat="1" x14ac:dyDescent="0.25">
      <c r="C854" s="280"/>
      <c r="D854" s="280"/>
      <c r="E854" s="280"/>
    </row>
    <row r="855" spans="3:5" s="14" customFormat="1" x14ac:dyDescent="0.25">
      <c r="C855" s="280"/>
      <c r="D855" s="280"/>
      <c r="E855" s="280"/>
    </row>
    <row r="856" spans="3:5" s="14" customFormat="1" x14ac:dyDescent="0.25">
      <c r="C856" s="280"/>
      <c r="D856" s="280"/>
      <c r="E856" s="280"/>
    </row>
    <row r="857" spans="3:5" s="14" customFormat="1" x14ac:dyDescent="0.25">
      <c r="C857" s="280"/>
      <c r="D857" s="280"/>
      <c r="E857" s="280"/>
    </row>
    <row r="858" spans="3:5" s="14" customFormat="1" x14ac:dyDescent="0.25">
      <c r="C858" s="280"/>
      <c r="D858" s="280"/>
      <c r="E858" s="280"/>
    </row>
    <row r="859" spans="3:5" s="14" customFormat="1" x14ac:dyDescent="0.25">
      <c r="C859" s="280"/>
      <c r="D859" s="280"/>
      <c r="E859" s="280"/>
    </row>
    <row r="860" spans="3:5" s="14" customFormat="1" x14ac:dyDescent="0.25">
      <c r="C860" s="280"/>
      <c r="D860" s="280"/>
      <c r="E860" s="280"/>
    </row>
    <row r="861" spans="3:5" s="14" customFormat="1" x14ac:dyDescent="0.25">
      <c r="C861" s="280"/>
      <c r="D861" s="280"/>
      <c r="E861" s="280"/>
    </row>
    <row r="862" spans="3:5" s="14" customFormat="1" x14ac:dyDescent="0.25">
      <c r="C862" s="280"/>
      <c r="D862" s="280"/>
      <c r="E862" s="280"/>
    </row>
    <row r="863" spans="3:5" s="14" customFormat="1" x14ac:dyDescent="0.25">
      <c r="C863" s="280"/>
      <c r="D863" s="280"/>
      <c r="E863" s="280"/>
    </row>
    <row r="864" spans="3:5" s="14" customFormat="1" x14ac:dyDescent="0.25">
      <c r="C864" s="280"/>
      <c r="D864" s="280"/>
      <c r="E864" s="280"/>
    </row>
    <row r="865" spans="3:5" s="14" customFormat="1" x14ac:dyDescent="0.25">
      <c r="C865" s="280"/>
      <c r="D865" s="280"/>
      <c r="E865" s="280"/>
    </row>
    <row r="866" spans="3:5" s="14" customFormat="1" x14ac:dyDescent="0.25">
      <c r="C866" s="280"/>
      <c r="D866" s="280"/>
      <c r="E866" s="280"/>
    </row>
    <row r="867" spans="3:5" s="14" customFormat="1" x14ac:dyDescent="0.25">
      <c r="C867" s="280"/>
      <c r="D867" s="280"/>
      <c r="E867" s="280"/>
    </row>
    <row r="868" spans="3:5" s="14" customFormat="1" x14ac:dyDescent="0.25">
      <c r="C868" s="280"/>
      <c r="D868" s="280"/>
      <c r="E868" s="280"/>
    </row>
    <row r="869" spans="3:5" s="14" customFormat="1" x14ac:dyDescent="0.25">
      <c r="C869" s="280"/>
      <c r="D869" s="280"/>
      <c r="E869" s="280"/>
    </row>
    <row r="870" spans="3:5" s="14" customFormat="1" x14ac:dyDescent="0.25">
      <c r="C870" s="280"/>
      <c r="D870" s="280"/>
      <c r="E870" s="280"/>
    </row>
    <row r="871" spans="3:5" s="14" customFormat="1" x14ac:dyDescent="0.25">
      <c r="C871" s="280"/>
      <c r="D871" s="280"/>
      <c r="E871" s="280"/>
    </row>
    <row r="872" spans="3:5" s="14" customFormat="1" x14ac:dyDescent="0.25">
      <c r="C872" s="280"/>
      <c r="D872" s="280"/>
      <c r="E872" s="280"/>
    </row>
    <row r="873" spans="3:5" s="14" customFormat="1" x14ac:dyDescent="0.25">
      <c r="C873" s="280"/>
      <c r="D873" s="280"/>
      <c r="E873" s="280"/>
    </row>
    <row r="874" spans="3:5" s="14" customFormat="1" x14ac:dyDescent="0.25">
      <c r="C874" s="280"/>
      <c r="D874" s="280"/>
      <c r="E874" s="280"/>
    </row>
    <row r="875" spans="3:5" s="14" customFormat="1" x14ac:dyDescent="0.25">
      <c r="C875" s="280"/>
      <c r="D875" s="280"/>
      <c r="E875" s="280"/>
    </row>
    <row r="876" spans="3:5" s="14" customFormat="1" x14ac:dyDescent="0.25">
      <c r="C876" s="280"/>
      <c r="D876" s="280"/>
      <c r="E876" s="280"/>
    </row>
    <row r="877" spans="3:5" s="14" customFormat="1" x14ac:dyDescent="0.25">
      <c r="C877" s="280"/>
      <c r="D877" s="280"/>
      <c r="E877" s="280"/>
    </row>
    <row r="878" spans="3:5" s="14" customFormat="1" x14ac:dyDescent="0.25">
      <c r="C878" s="280"/>
      <c r="D878" s="280"/>
      <c r="E878" s="280"/>
    </row>
    <row r="879" spans="3:5" s="14" customFormat="1" x14ac:dyDescent="0.25">
      <c r="C879" s="280"/>
      <c r="D879" s="280"/>
      <c r="E879" s="280"/>
    </row>
    <row r="880" spans="3:5" s="14" customFormat="1" x14ac:dyDescent="0.25">
      <c r="C880" s="280"/>
      <c r="D880" s="280"/>
      <c r="E880" s="280"/>
    </row>
    <row r="881" spans="3:5" s="14" customFormat="1" x14ac:dyDescent="0.25">
      <c r="C881" s="280"/>
      <c r="D881" s="280"/>
      <c r="E881" s="280"/>
    </row>
    <row r="882" spans="3:5" s="14" customFormat="1" x14ac:dyDescent="0.25">
      <c r="C882" s="280"/>
      <c r="D882" s="280"/>
      <c r="E882" s="280"/>
    </row>
    <row r="883" spans="3:5" s="14" customFormat="1" x14ac:dyDescent="0.25">
      <c r="C883" s="280"/>
      <c r="D883" s="280"/>
      <c r="E883" s="280"/>
    </row>
    <row r="884" spans="3:5" s="14" customFormat="1" x14ac:dyDescent="0.25">
      <c r="C884" s="280"/>
      <c r="D884" s="280"/>
      <c r="E884" s="280"/>
    </row>
    <row r="885" spans="3:5" s="14" customFormat="1" x14ac:dyDescent="0.25">
      <c r="C885" s="280"/>
      <c r="D885" s="280"/>
      <c r="E885" s="280"/>
    </row>
    <row r="886" spans="3:5" s="14" customFormat="1" x14ac:dyDescent="0.25">
      <c r="C886" s="280"/>
      <c r="D886" s="280"/>
      <c r="E886" s="280"/>
    </row>
    <row r="887" spans="3:5" s="14" customFormat="1" x14ac:dyDescent="0.25">
      <c r="C887" s="280"/>
      <c r="D887" s="280"/>
      <c r="E887" s="280"/>
    </row>
    <row r="888" spans="3:5" s="14" customFormat="1" x14ac:dyDescent="0.25">
      <c r="C888" s="280"/>
      <c r="D888" s="280"/>
      <c r="E888" s="280"/>
    </row>
    <row r="889" spans="3:5" s="14" customFormat="1" x14ac:dyDescent="0.25">
      <c r="C889" s="280"/>
      <c r="D889" s="280"/>
      <c r="E889" s="280"/>
    </row>
    <row r="890" spans="3:5" s="14" customFormat="1" x14ac:dyDescent="0.25">
      <c r="C890" s="280"/>
      <c r="D890" s="280"/>
      <c r="E890" s="280"/>
    </row>
    <row r="891" spans="3:5" s="14" customFormat="1" x14ac:dyDescent="0.25">
      <c r="C891" s="280"/>
      <c r="D891" s="280"/>
      <c r="E891" s="280"/>
    </row>
    <row r="892" spans="3:5" s="14" customFormat="1" x14ac:dyDescent="0.25">
      <c r="C892" s="280"/>
      <c r="D892" s="280"/>
      <c r="E892" s="280"/>
    </row>
    <row r="893" spans="3:5" s="14" customFormat="1" x14ac:dyDescent="0.25">
      <c r="C893" s="280"/>
      <c r="D893" s="280"/>
      <c r="E893" s="280"/>
    </row>
    <row r="894" spans="3:5" s="14" customFormat="1" x14ac:dyDescent="0.25">
      <c r="C894" s="280"/>
      <c r="D894" s="280"/>
      <c r="E894" s="280"/>
    </row>
    <row r="895" spans="3:5" s="14" customFormat="1" x14ac:dyDescent="0.25">
      <c r="C895" s="280"/>
      <c r="D895" s="280"/>
      <c r="E895" s="280"/>
    </row>
    <row r="896" spans="3:5" s="14" customFormat="1" x14ac:dyDescent="0.25">
      <c r="C896" s="280"/>
      <c r="D896" s="280"/>
      <c r="E896" s="280"/>
    </row>
    <row r="897" spans="3:5" s="14" customFormat="1" x14ac:dyDescent="0.25">
      <c r="C897" s="280"/>
      <c r="D897" s="280"/>
      <c r="E897" s="280"/>
    </row>
    <row r="898" spans="3:5" s="14" customFormat="1" x14ac:dyDescent="0.25">
      <c r="C898" s="280"/>
      <c r="D898" s="280"/>
      <c r="E898" s="280"/>
    </row>
    <row r="899" spans="3:5" s="14" customFormat="1" x14ac:dyDescent="0.25">
      <c r="C899" s="280"/>
      <c r="D899" s="280"/>
      <c r="E899" s="280"/>
    </row>
    <row r="900" spans="3:5" s="14" customFormat="1" x14ac:dyDescent="0.25">
      <c r="C900" s="280"/>
      <c r="D900" s="280"/>
      <c r="E900" s="280"/>
    </row>
    <row r="901" spans="3:5" s="14" customFormat="1" x14ac:dyDescent="0.25">
      <c r="C901" s="280"/>
      <c r="D901" s="280"/>
      <c r="E901" s="280"/>
    </row>
    <row r="902" spans="3:5" s="14" customFormat="1" x14ac:dyDescent="0.25">
      <c r="C902" s="280"/>
      <c r="D902" s="280"/>
      <c r="E902" s="280"/>
    </row>
    <row r="903" spans="3:5" s="14" customFormat="1" x14ac:dyDescent="0.25">
      <c r="C903" s="280"/>
      <c r="D903" s="280"/>
      <c r="E903" s="280"/>
    </row>
    <row r="904" spans="3:5" s="14" customFormat="1" x14ac:dyDescent="0.25">
      <c r="C904" s="280"/>
      <c r="D904" s="280"/>
      <c r="E904" s="280"/>
    </row>
    <row r="905" spans="3:5" s="14" customFormat="1" x14ac:dyDescent="0.25">
      <c r="C905" s="280"/>
      <c r="D905" s="280"/>
      <c r="E905" s="280"/>
    </row>
    <row r="906" spans="3:5" s="14" customFormat="1" x14ac:dyDescent="0.25">
      <c r="C906" s="280"/>
      <c r="D906" s="280"/>
      <c r="E906" s="280"/>
    </row>
    <row r="907" spans="3:5" s="14" customFormat="1" x14ac:dyDescent="0.25">
      <c r="C907" s="280"/>
      <c r="D907" s="280"/>
      <c r="E907" s="280"/>
    </row>
    <row r="908" spans="3:5" s="14" customFormat="1" x14ac:dyDescent="0.25">
      <c r="C908" s="280"/>
      <c r="D908" s="280"/>
      <c r="E908" s="280"/>
    </row>
    <row r="909" spans="3:5" s="14" customFormat="1" x14ac:dyDescent="0.25">
      <c r="C909" s="280"/>
      <c r="D909" s="280"/>
      <c r="E909" s="280"/>
    </row>
    <row r="910" spans="3:5" s="14" customFormat="1" x14ac:dyDescent="0.25">
      <c r="C910" s="280"/>
      <c r="D910" s="280"/>
      <c r="E910" s="280"/>
    </row>
    <row r="911" spans="3:5" s="14" customFormat="1" x14ac:dyDescent="0.25">
      <c r="C911" s="280"/>
      <c r="D911" s="280"/>
      <c r="E911" s="280"/>
    </row>
    <row r="912" spans="3:5" s="14" customFormat="1" x14ac:dyDescent="0.25">
      <c r="C912" s="280"/>
      <c r="D912" s="280"/>
      <c r="E912" s="280"/>
    </row>
    <row r="913" spans="3:5" s="14" customFormat="1" x14ac:dyDescent="0.25">
      <c r="C913" s="280"/>
      <c r="D913" s="280"/>
      <c r="E913" s="280"/>
    </row>
    <row r="914" spans="3:5" s="14" customFormat="1" x14ac:dyDescent="0.25">
      <c r="C914" s="280"/>
      <c r="D914" s="280"/>
      <c r="E914" s="280"/>
    </row>
    <row r="915" spans="3:5" s="14" customFormat="1" x14ac:dyDescent="0.25">
      <c r="C915" s="280"/>
      <c r="D915" s="280"/>
      <c r="E915" s="280"/>
    </row>
    <row r="916" spans="3:5" s="14" customFormat="1" x14ac:dyDescent="0.25">
      <c r="C916" s="280"/>
      <c r="D916" s="280"/>
      <c r="E916" s="280"/>
    </row>
    <row r="917" spans="3:5" s="14" customFormat="1" x14ac:dyDescent="0.25">
      <c r="C917" s="280"/>
      <c r="D917" s="280"/>
      <c r="E917" s="280"/>
    </row>
    <row r="918" spans="3:5" s="14" customFormat="1" x14ac:dyDescent="0.25">
      <c r="C918" s="280"/>
      <c r="D918" s="280"/>
      <c r="E918" s="280"/>
    </row>
    <row r="919" spans="3:5" s="14" customFormat="1" x14ac:dyDescent="0.25">
      <c r="C919" s="280"/>
      <c r="D919" s="280"/>
      <c r="E919" s="280"/>
    </row>
    <row r="920" spans="3:5" s="14" customFormat="1" x14ac:dyDescent="0.25">
      <c r="C920" s="280"/>
      <c r="D920" s="280"/>
      <c r="E920" s="280"/>
    </row>
    <row r="921" spans="3:5" s="14" customFormat="1" x14ac:dyDescent="0.25">
      <c r="C921" s="280"/>
      <c r="D921" s="280"/>
      <c r="E921" s="280"/>
    </row>
    <row r="922" spans="3:5" s="14" customFormat="1" x14ac:dyDescent="0.25">
      <c r="C922" s="280"/>
      <c r="D922" s="280"/>
      <c r="E922" s="280"/>
    </row>
    <row r="923" spans="3:5" s="14" customFormat="1" x14ac:dyDescent="0.25">
      <c r="C923" s="280"/>
      <c r="D923" s="280"/>
      <c r="E923" s="280"/>
    </row>
    <row r="924" spans="3:5" s="14" customFormat="1" x14ac:dyDescent="0.25">
      <c r="C924" s="280"/>
      <c r="D924" s="280"/>
      <c r="E924" s="280"/>
    </row>
    <row r="925" spans="3:5" s="14" customFormat="1" x14ac:dyDescent="0.25">
      <c r="C925" s="280"/>
      <c r="D925" s="280"/>
      <c r="E925" s="280"/>
    </row>
    <row r="926" spans="3:5" s="14" customFormat="1" x14ac:dyDescent="0.25">
      <c r="C926" s="280"/>
      <c r="D926" s="280"/>
      <c r="E926" s="280"/>
    </row>
    <row r="927" spans="3:5" s="14" customFormat="1" x14ac:dyDescent="0.25">
      <c r="C927" s="280"/>
      <c r="D927" s="280"/>
      <c r="E927" s="280"/>
    </row>
    <row r="928" spans="3:5" s="14" customFormat="1" x14ac:dyDescent="0.25">
      <c r="C928" s="280"/>
      <c r="D928" s="280"/>
      <c r="E928" s="280"/>
    </row>
    <row r="929" spans="3:5" s="14" customFormat="1" x14ac:dyDescent="0.25">
      <c r="C929" s="280"/>
      <c r="D929" s="280"/>
      <c r="E929" s="280"/>
    </row>
    <row r="930" spans="3:5" s="14" customFormat="1" x14ac:dyDescent="0.25">
      <c r="C930" s="280"/>
      <c r="D930" s="280"/>
      <c r="E930" s="280"/>
    </row>
    <row r="931" spans="3:5" s="14" customFormat="1" x14ac:dyDescent="0.25">
      <c r="C931" s="280"/>
      <c r="D931" s="280"/>
      <c r="E931" s="280"/>
    </row>
    <row r="932" spans="3:5" s="14" customFormat="1" x14ac:dyDescent="0.25">
      <c r="C932" s="280"/>
      <c r="D932" s="280"/>
      <c r="E932" s="280"/>
    </row>
    <row r="933" spans="3:5" s="14" customFormat="1" x14ac:dyDescent="0.25">
      <c r="C933" s="280"/>
      <c r="D933" s="280"/>
      <c r="E933" s="280"/>
    </row>
    <row r="934" spans="3:5" s="14" customFormat="1" x14ac:dyDescent="0.25">
      <c r="C934" s="280"/>
      <c r="D934" s="280"/>
      <c r="E934" s="280"/>
    </row>
    <row r="935" spans="3:5" s="14" customFormat="1" x14ac:dyDescent="0.25">
      <c r="C935" s="280"/>
      <c r="D935" s="280"/>
      <c r="E935" s="280"/>
    </row>
    <row r="936" spans="3:5" s="14" customFormat="1" x14ac:dyDescent="0.25">
      <c r="C936" s="280"/>
      <c r="D936" s="280"/>
      <c r="E936" s="280"/>
    </row>
    <row r="937" spans="3:5" s="14" customFormat="1" x14ac:dyDescent="0.25">
      <c r="C937" s="280"/>
      <c r="D937" s="280"/>
      <c r="E937" s="280"/>
    </row>
    <row r="938" spans="3:5" s="14" customFormat="1" x14ac:dyDescent="0.25">
      <c r="C938" s="280"/>
      <c r="D938" s="280"/>
      <c r="E938" s="280"/>
    </row>
    <row r="939" spans="3:5" s="14" customFormat="1" x14ac:dyDescent="0.25">
      <c r="C939" s="280"/>
      <c r="D939" s="280"/>
      <c r="E939" s="280"/>
    </row>
    <row r="940" spans="3:5" s="14" customFormat="1" x14ac:dyDescent="0.25">
      <c r="C940" s="280"/>
      <c r="D940" s="280"/>
      <c r="E940" s="280"/>
    </row>
    <row r="941" spans="3:5" s="14" customFormat="1" x14ac:dyDescent="0.25">
      <c r="C941" s="280"/>
      <c r="D941" s="280"/>
      <c r="E941" s="280"/>
    </row>
    <row r="942" spans="3:5" s="14" customFormat="1" x14ac:dyDescent="0.25">
      <c r="C942" s="280"/>
      <c r="D942" s="280"/>
      <c r="E942" s="280"/>
    </row>
    <row r="943" spans="3:5" s="14" customFormat="1" x14ac:dyDescent="0.25">
      <c r="C943" s="280"/>
      <c r="D943" s="280"/>
      <c r="E943" s="280"/>
    </row>
    <row r="944" spans="3:5" s="14" customFormat="1" x14ac:dyDescent="0.25">
      <c r="C944" s="280"/>
      <c r="D944" s="280"/>
      <c r="E944" s="280"/>
    </row>
    <row r="945" spans="3:5" s="14" customFormat="1" x14ac:dyDescent="0.25">
      <c r="C945" s="280"/>
      <c r="D945" s="280"/>
      <c r="E945" s="280"/>
    </row>
    <row r="946" spans="3:5" s="14" customFormat="1" x14ac:dyDescent="0.25">
      <c r="C946" s="280"/>
      <c r="D946" s="280"/>
      <c r="E946" s="280"/>
    </row>
    <row r="947" spans="3:5" s="14" customFormat="1" x14ac:dyDescent="0.25">
      <c r="C947" s="280"/>
      <c r="D947" s="280"/>
      <c r="E947" s="280"/>
    </row>
    <row r="948" spans="3:5" s="14" customFormat="1" x14ac:dyDescent="0.25">
      <c r="C948" s="280"/>
      <c r="D948" s="280"/>
      <c r="E948" s="280"/>
    </row>
    <row r="949" spans="3:5" s="14" customFormat="1" x14ac:dyDescent="0.25">
      <c r="C949" s="280"/>
      <c r="D949" s="280"/>
      <c r="E949" s="280"/>
    </row>
    <row r="950" spans="3:5" s="14" customFormat="1" x14ac:dyDescent="0.25">
      <c r="C950" s="280"/>
      <c r="D950" s="280"/>
      <c r="E950" s="280"/>
    </row>
    <row r="951" spans="3:5" s="14" customFormat="1" x14ac:dyDescent="0.25">
      <c r="C951" s="280"/>
      <c r="D951" s="280"/>
      <c r="E951" s="280"/>
    </row>
    <row r="952" spans="3:5" s="14" customFormat="1" x14ac:dyDescent="0.25">
      <c r="C952" s="280"/>
      <c r="D952" s="280"/>
      <c r="E952" s="280"/>
    </row>
    <row r="953" spans="3:5" s="14" customFormat="1" x14ac:dyDescent="0.25">
      <c r="C953" s="280"/>
      <c r="D953" s="280"/>
      <c r="E953" s="280"/>
    </row>
    <row r="954" spans="3:5" s="14" customFormat="1" x14ac:dyDescent="0.25">
      <c r="C954" s="280"/>
      <c r="D954" s="280"/>
      <c r="E954" s="280"/>
    </row>
    <row r="955" spans="3:5" s="14" customFormat="1" x14ac:dyDescent="0.25">
      <c r="C955" s="280"/>
      <c r="D955" s="280"/>
      <c r="E955" s="280"/>
    </row>
    <row r="956" spans="3:5" s="14" customFormat="1" x14ac:dyDescent="0.25">
      <c r="C956" s="280"/>
      <c r="D956" s="280"/>
      <c r="E956" s="280"/>
    </row>
    <row r="957" spans="3:5" s="14" customFormat="1" x14ac:dyDescent="0.25">
      <c r="C957" s="280"/>
      <c r="D957" s="280"/>
      <c r="E957" s="280"/>
    </row>
    <row r="958" spans="3:5" s="14" customFormat="1" x14ac:dyDescent="0.25">
      <c r="C958" s="280"/>
      <c r="D958" s="280"/>
      <c r="E958" s="280"/>
    </row>
    <row r="959" spans="3:5" s="14" customFormat="1" x14ac:dyDescent="0.25">
      <c r="C959" s="280"/>
      <c r="D959" s="280"/>
      <c r="E959" s="280"/>
    </row>
    <row r="960" spans="3:5" s="14" customFormat="1" x14ac:dyDescent="0.25">
      <c r="C960" s="280"/>
      <c r="D960" s="280"/>
      <c r="E960" s="280"/>
    </row>
    <row r="961" spans="3:5" s="14" customFormat="1" x14ac:dyDescent="0.25">
      <c r="C961" s="280"/>
      <c r="D961" s="280"/>
      <c r="E961" s="280"/>
    </row>
    <row r="962" spans="3:5" s="14" customFormat="1" x14ac:dyDescent="0.25">
      <c r="C962" s="280"/>
      <c r="D962" s="280"/>
      <c r="E962" s="280"/>
    </row>
    <row r="963" spans="3:5" s="14" customFormat="1" x14ac:dyDescent="0.25">
      <c r="C963" s="280"/>
      <c r="D963" s="280"/>
      <c r="E963" s="280"/>
    </row>
    <row r="964" spans="3:5" s="14" customFormat="1" x14ac:dyDescent="0.25">
      <c r="C964" s="280"/>
      <c r="D964" s="280"/>
      <c r="E964" s="280"/>
    </row>
    <row r="965" spans="3:5" s="14" customFormat="1" x14ac:dyDescent="0.25">
      <c r="C965" s="280"/>
      <c r="D965" s="280"/>
      <c r="E965" s="280"/>
    </row>
    <row r="966" spans="3:5" s="14" customFormat="1" x14ac:dyDescent="0.25">
      <c r="C966" s="280"/>
      <c r="D966" s="280"/>
      <c r="E966" s="280"/>
    </row>
    <row r="967" spans="3:5" s="14" customFormat="1" x14ac:dyDescent="0.25">
      <c r="C967" s="280"/>
      <c r="D967" s="280"/>
      <c r="E967" s="280"/>
    </row>
    <row r="968" spans="3:5" s="14" customFormat="1" x14ac:dyDescent="0.25">
      <c r="C968" s="280"/>
      <c r="D968" s="280"/>
      <c r="E968" s="280"/>
    </row>
    <row r="969" spans="3:5" s="14" customFormat="1" x14ac:dyDescent="0.25">
      <c r="C969" s="280"/>
      <c r="D969" s="280"/>
      <c r="E969" s="280"/>
    </row>
    <row r="970" spans="3:5" s="14" customFormat="1" x14ac:dyDescent="0.25">
      <c r="C970" s="280"/>
      <c r="D970" s="280"/>
      <c r="E970" s="280"/>
    </row>
    <row r="971" spans="3:5" s="14" customFormat="1" x14ac:dyDescent="0.25">
      <c r="C971" s="280"/>
      <c r="D971" s="280"/>
      <c r="E971" s="280"/>
    </row>
    <row r="972" spans="3:5" s="14" customFormat="1" x14ac:dyDescent="0.25">
      <c r="C972" s="280"/>
      <c r="D972" s="280"/>
      <c r="E972" s="280"/>
    </row>
    <row r="973" spans="3:5" s="14" customFormat="1" x14ac:dyDescent="0.25">
      <c r="C973" s="280"/>
      <c r="D973" s="280"/>
      <c r="E973" s="280"/>
    </row>
    <row r="974" spans="3:5" s="14" customFormat="1" x14ac:dyDescent="0.25">
      <c r="C974" s="280"/>
      <c r="D974" s="280"/>
      <c r="E974" s="280"/>
    </row>
    <row r="975" spans="3:5" s="14" customFormat="1" x14ac:dyDescent="0.25">
      <c r="C975" s="280"/>
      <c r="D975" s="280"/>
      <c r="E975" s="280"/>
    </row>
    <row r="976" spans="3:5" s="14" customFormat="1" x14ac:dyDescent="0.25">
      <c r="C976" s="280"/>
      <c r="D976" s="280"/>
      <c r="E976" s="280"/>
    </row>
    <row r="977" spans="3:5" s="14" customFormat="1" x14ac:dyDescent="0.25">
      <c r="C977" s="280"/>
      <c r="D977" s="280"/>
      <c r="E977" s="280"/>
    </row>
    <row r="978" spans="3:5" s="14" customFormat="1" x14ac:dyDescent="0.25">
      <c r="C978" s="280"/>
      <c r="D978" s="280"/>
      <c r="E978" s="280"/>
    </row>
    <row r="979" spans="3:5" s="14" customFormat="1" x14ac:dyDescent="0.25">
      <c r="C979" s="280"/>
      <c r="D979" s="280"/>
      <c r="E979" s="280"/>
    </row>
    <row r="980" spans="3:5" s="14" customFormat="1" x14ac:dyDescent="0.25">
      <c r="C980" s="280"/>
      <c r="D980" s="280"/>
      <c r="E980" s="280"/>
    </row>
    <row r="981" spans="3:5" s="14" customFormat="1" x14ac:dyDescent="0.25">
      <c r="C981" s="280"/>
      <c r="D981" s="280"/>
      <c r="E981" s="280"/>
    </row>
    <row r="982" spans="3:5" s="14" customFormat="1" x14ac:dyDescent="0.25">
      <c r="C982" s="280"/>
      <c r="D982" s="280"/>
      <c r="E982" s="280"/>
    </row>
    <row r="983" spans="3:5" s="14" customFormat="1" x14ac:dyDescent="0.25">
      <c r="C983" s="280"/>
      <c r="D983" s="280"/>
      <c r="E983" s="280"/>
    </row>
    <row r="984" spans="3:5" s="14" customFormat="1" x14ac:dyDescent="0.25">
      <c r="C984" s="280"/>
      <c r="D984" s="280"/>
      <c r="E984" s="280"/>
    </row>
    <row r="985" spans="3:5" s="14" customFormat="1" x14ac:dyDescent="0.25">
      <c r="C985" s="280"/>
      <c r="D985" s="280"/>
      <c r="E985" s="280"/>
    </row>
    <row r="986" spans="3:5" s="14" customFormat="1" x14ac:dyDescent="0.25">
      <c r="C986" s="280"/>
      <c r="D986" s="280"/>
      <c r="E986" s="280"/>
    </row>
    <row r="987" spans="3:5" s="14" customFormat="1" x14ac:dyDescent="0.25">
      <c r="C987" s="280"/>
      <c r="D987" s="280"/>
      <c r="E987" s="280"/>
    </row>
    <row r="988" spans="3:5" s="14" customFormat="1" x14ac:dyDescent="0.25">
      <c r="C988" s="280"/>
      <c r="D988" s="280"/>
      <c r="E988" s="280"/>
    </row>
    <row r="989" spans="3:5" s="14" customFormat="1" x14ac:dyDescent="0.25">
      <c r="C989" s="280"/>
      <c r="D989" s="280"/>
      <c r="E989" s="280"/>
    </row>
    <row r="990" spans="3:5" s="14" customFormat="1" x14ac:dyDescent="0.25">
      <c r="C990" s="280"/>
      <c r="D990" s="280"/>
      <c r="E990" s="280"/>
    </row>
    <row r="991" spans="3:5" s="14" customFormat="1" x14ac:dyDescent="0.25">
      <c r="C991" s="280"/>
      <c r="D991" s="280"/>
      <c r="E991" s="280"/>
    </row>
    <row r="992" spans="3:5" s="14" customFormat="1" x14ac:dyDescent="0.25">
      <c r="C992" s="280"/>
      <c r="D992" s="280"/>
      <c r="E992" s="280"/>
    </row>
    <row r="993" spans="3:5" s="14" customFormat="1" x14ac:dyDescent="0.25">
      <c r="C993" s="280"/>
      <c r="D993" s="280"/>
      <c r="E993" s="280"/>
    </row>
    <row r="994" spans="3:5" s="14" customFormat="1" x14ac:dyDescent="0.25">
      <c r="C994" s="280"/>
      <c r="D994" s="280"/>
      <c r="E994" s="280"/>
    </row>
    <row r="995" spans="3:5" s="14" customFormat="1" x14ac:dyDescent="0.25">
      <c r="C995" s="280"/>
      <c r="D995" s="280"/>
      <c r="E995" s="280"/>
    </row>
    <row r="996" spans="3:5" s="14" customFormat="1" x14ac:dyDescent="0.25">
      <c r="C996" s="280"/>
      <c r="D996" s="280"/>
      <c r="E996" s="280"/>
    </row>
    <row r="997" spans="3:5" s="14" customFormat="1" x14ac:dyDescent="0.25">
      <c r="C997" s="280"/>
      <c r="D997" s="280"/>
      <c r="E997" s="280"/>
    </row>
    <row r="998" spans="3:5" s="14" customFormat="1" x14ac:dyDescent="0.25">
      <c r="C998" s="280"/>
      <c r="D998" s="280"/>
      <c r="E998" s="280"/>
    </row>
    <row r="999" spans="3:5" s="14" customFormat="1" x14ac:dyDescent="0.25">
      <c r="C999" s="280"/>
      <c r="D999" s="280"/>
      <c r="E999" s="280"/>
    </row>
    <row r="1000" spans="3:5" s="14" customFormat="1" x14ac:dyDescent="0.25">
      <c r="C1000" s="280"/>
      <c r="D1000" s="280"/>
      <c r="E1000" s="280"/>
    </row>
    <row r="1001" spans="3:5" s="14" customFormat="1" x14ac:dyDescent="0.25">
      <c r="C1001" s="280"/>
      <c r="D1001" s="280"/>
      <c r="E1001" s="280"/>
    </row>
    <row r="1002" spans="3:5" s="14" customFormat="1" x14ac:dyDescent="0.25">
      <c r="C1002" s="280"/>
      <c r="D1002" s="280"/>
      <c r="E1002" s="280"/>
    </row>
    <row r="1003" spans="3:5" s="14" customFormat="1" x14ac:dyDescent="0.25">
      <c r="C1003" s="280"/>
      <c r="D1003" s="280"/>
      <c r="E1003" s="280"/>
    </row>
    <row r="1004" spans="3:5" s="14" customFormat="1" x14ac:dyDescent="0.25">
      <c r="C1004" s="280"/>
      <c r="D1004" s="280"/>
      <c r="E1004" s="280"/>
    </row>
    <row r="1005" spans="3:5" s="14" customFormat="1" x14ac:dyDescent="0.25">
      <c r="C1005" s="280"/>
      <c r="D1005" s="280"/>
      <c r="E1005" s="280"/>
    </row>
    <row r="1006" spans="3:5" s="14" customFormat="1" x14ac:dyDescent="0.25">
      <c r="C1006" s="280"/>
      <c r="D1006" s="280"/>
      <c r="E1006" s="280"/>
    </row>
    <row r="1007" spans="3:5" s="14" customFormat="1" x14ac:dyDescent="0.25">
      <c r="C1007" s="280"/>
      <c r="D1007" s="280"/>
      <c r="E1007" s="280"/>
    </row>
  </sheetData>
  <mergeCells count="4">
    <mergeCell ref="A4:E4"/>
    <mergeCell ref="A5:E5"/>
    <mergeCell ref="A40:E40"/>
    <mergeCell ref="A41:E41"/>
  </mergeCells>
  <phoneticPr fontId="14" type="noConversion"/>
  <printOptions horizontalCentered="1"/>
  <pageMargins left="0.21" right="0.27" top="0.59055118110236227" bottom="0.39370078740157483" header="0.51181102362204722" footer="0.51181102362204722"/>
  <pageSetup paperSize="9"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2"/>
  <dimension ref="A1:I32"/>
  <sheetViews>
    <sheetView showGridLines="0" topLeftCell="C1" workbookViewId="0">
      <selection sqref="A1:H1"/>
    </sheetView>
  </sheetViews>
  <sheetFormatPr baseColWidth="10" defaultColWidth="11.453125" defaultRowHeight="13.45" x14ac:dyDescent="0.3"/>
  <cols>
    <col min="1" max="1" width="8.453125" style="1" customWidth="1"/>
    <col min="2" max="2" width="9.7265625" style="1" customWidth="1"/>
    <col min="3" max="4" width="15.7265625" style="1" customWidth="1"/>
    <col min="5" max="8" width="15.7265625" style="437" customWidth="1"/>
    <col min="9" max="9" width="25.7265625" style="437" customWidth="1"/>
    <col min="10" max="16384" width="11.453125" style="1"/>
  </cols>
  <sheetData>
    <row r="1" spans="1:9" ht="16.55" customHeight="1" x14ac:dyDescent="0.3">
      <c r="A1" s="9" t="s">
        <v>1409</v>
      </c>
      <c r="B1" s="1" t="str">
        <f>'D04'!B1</f>
        <v xml:space="preserve"> ………………… </v>
      </c>
    </row>
    <row r="2" spans="1:9" ht="16.55" customHeight="1" x14ac:dyDescent="0.3">
      <c r="A2" s="3" t="s">
        <v>1408</v>
      </c>
      <c r="B2" s="9"/>
    </row>
    <row r="3" spans="1:9" ht="16.55" customHeight="1" x14ac:dyDescent="0.3">
      <c r="B3" s="3"/>
    </row>
    <row r="4" spans="1:9" ht="16.55" customHeight="1" x14ac:dyDescent="0.3">
      <c r="B4" s="1116" t="s">
        <v>1458</v>
      </c>
      <c r="C4" s="1116"/>
      <c r="D4" s="1116"/>
      <c r="E4" s="1116"/>
      <c r="F4" s="1116"/>
      <c r="G4" s="1116"/>
      <c r="H4" s="1116"/>
      <c r="I4" s="1116"/>
    </row>
    <row r="5" spans="1:9" ht="16.55" customHeight="1" x14ac:dyDescent="0.3"/>
    <row r="6" spans="1:9" ht="16.55" customHeight="1" x14ac:dyDescent="0.3">
      <c r="I6" s="437" t="s">
        <v>1628</v>
      </c>
    </row>
    <row r="7" spans="1:9" s="13" customFormat="1" ht="27.95" customHeight="1" x14ac:dyDescent="0.25">
      <c r="B7" s="1393" t="s">
        <v>1116</v>
      </c>
      <c r="C7" s="1394"/>
      <c r="D7" s="1395"/>
      <c r="E7" s="1396" t="s">
        <v>438</v>
      </c>
      <c r="F7" s="1397"/>
      <c r="G7" s="1396" t="s">
        <v>446</v>
      </c>
      <c r="H7" s="1397"/>
      <c r="I7" s="1398" t="s">
        <v>447</v>
      </c>
    </row>
    <row r="8" spans="1:9" s="13" customFormat="1" ht="27.95" customHeight="1" x14ac:dyDescent="0.25">
      <c r="B8" s="24" t="s">
        <v>1117</v>
      </c>
      <c r="C8" s="107" t="s">
        <v>1118</v>
      </c>
      <c r="D8" s="107" t="s">
        <v>1119</v>
      </c>
      <c r="E8" s="281" t="s">
        <v>1120</v>
      </c>
      <c r="F8" s="281" t="s">
        <v>1121</v>
      </c>
      <c r="G8" s="281" t="s">
        <v>1122</v>
      </c>
      <c r="H8" s="281" t="s">
        <v>1123</v>
      </c>
      <c r="I8" s="1399"/>
    </row>
    <row r="9" spans="1:9" s="13" customFormat="1" ht="16.55" customHeight="1" x14ac:dyDescent="0.25">
      <c r="B9" s="41"/>
      <c r="C9" s="51"/>
      <c r="D9" s="51"/>
      <c r="E9" s="259"/>
      <c r="F9" s="259"/>
      <c r="G9" s="259"/>
      <c r="H9" s="259"/>
      <c r="I9" s="259"/>
    </row>
    <row r="10" spans="1:9" s="13" customFormat="1" ht="16.55" customHeight="1" x14ac:dyDescent="0.25">
      <c r="B10" s="71"/>
      <c r="C10" s="52"/>
      <c r="D10" s="52"/>
      <c r="E10" s="257"/>
      <c r="F10" s="257"/>
      <c r="G10" s="257"/>
      <c r="H10" s="257"/>
      <c r="I10" s="257"/>
    </row>
    <row r="11" spans="1:9" s="13" customFormat="1" ht="16.55" customHeight="1" x14ac:dyDescent="0.25">
      <c r="B11" s="71"/>
      <c r="C11" s="52"/>
      <c r="D11" s="52"/>
      <c r="E11" s="257"/>
      <c r="F11" s="257"/>
      <c r="G11" s="257"/>
      <c r="H11" s="257"/>
      <c r="I11" s="257"/>
    </row>
    <row r="12" spans="1:9" s="13" customFormat="1" ht="16.55" customHeight="1" x14ac:dyDescent="0.25">
      <c r="B12" s="71"/>
      <c r="C12" s="52"/>
      <c r="D12" s="52"/>
      <c r="E12" s="257"/>
      <c r="F12" s="257"/>
      <c r="G12" s="257"/>
      <c r="H12" s="257"/>
      <c r="I12" s="257"/>
    </row>
    <row r="13" spans="1:9" s="13" customFormat="1" ht="16.55" customHeight="1" x14ac:dyDescent="0.25">
      <c r="B13" s="71"/>
      <c r="C13" s="52"/>
      <c r="D13" s="52"/>
      <c r="E13" s="257"/>
      <c r="F13" s="257"/>
      <c r="G13" s="257"/>
      <c r="H13" s="257"/>
      <c r="I13" s="257"/>
    </row>
    <row r="14" spans="1:9" s="13" customFormat="1" ht="16.55" customHeight="1" x14ac:dyDescent="0.25">
      <c r="B14" s="71"/>
      <c r="C14" s="52"/>
      <c r="D14" s="52"/>
      <c r="E14" s="257"/>
      <c r="F14" s="257"/>
      <c r="G14" s="257"/>
      <c r="H14" s="257"/>
      <c r="I14" s="257"/>
    </row>
    <row r="15" spans="1:9" s="13" customFormat="1" ht="16.55" customHeight="1" x14ac:dyDescent="0.25">
      <c r="B15" s="71"/>
      <c r="C15" s="52"/>
      <c r="D15" s="52"/>
      <c r="E15" s="257"/>
      <c r="F15" s="257"/>
      <c r="G15" s="257"/>
      <c r="H15" s="257"/>
      <c r="I15" s="257"/>
    </row>
    <row r="16" spans="1:9" s="13" customFormat="1" ht="16.55" customHeight="1" x14ac:dyDescent="0.25">
      <c r="B16" s="71"/>
      <c r="C16" s="52"/>
      <c r="D16" s="52"/>
      <c r="E16" s="257"/>
      <c r="F16" s="257"/>
      <c r="G16" s="257"/>
      <c r="H16" s="257"/>
      <c r="I16" s="257"/>
    </row>
    <row r="17" spans="2:9" s="13" customFormat="1" ht="16.55" customHeight="1" x14ac:dyDescent="0.25">
      <c r="B17" s="71"/>
      <c r="C17" s="52"/>
      <c r="D17" s="52"/>
      <c r="E17" s="257"/>
      <c r="F17" s="257"/>
      <c r="G17" s="257"/>
      <c r="H17" s="257"/>
      <c r="I17" s="257"/>
    </row>
    <row r="18" spans="2:9" s="13" customFormat="1" ht="16.55" customHeight="1" x14ac:dyDescent="0.25">
      <c r="B18" s="71"/>
      <c r="C18" s="52"/>
      <c r="D18" s="52"/>
      <c r="E18" s="257"/>
      <c r="F18" s="257"/>
      <c r="G18" s="257"/>
      <c r="H18" s="257"/>
      <c r="I18" s="257"/>
    </row>
    <row r="19" spans="2:9" s="13" customFormat="1" ht="16.55" customHeight="1" x14ac:dyDescent="0.25">
      <c r="B19" s="71"/>
      <c r="C19" s="52"/>
      <c r="D19" s="52"/>
      <c r="E19" s="257"/>
      <c r="F19" s="257"/>
      <c r="G19" s="257"/>
      <c r="H19" s="257"/>
      <c r="I19" s="257"/>
    </row>
    <row r="20" spans="2:9" s="13" customFormat="1" ht="16.55" customHeight="1" x14ac:dyDescent="0.25">
      <c r="B20" s="71"/>
      <c r="C20" s="52"/>
      <c r="D20" s="52"/>
      <c r="E20" s="257"/>
      <c r="F20" s="257"/>
      <c r="G20" s="257"/>
      <c r="H20" s="257"/>
      <c r="I20" s="257"/>
    </row>
    <row r="21" spans="2:9" s="13" customFormat="1" ht="16.55" customHeight="1" x14ac:dyDescent="0.25">
      <c r="B21" s="71"/>
      <c r="C21" s="52"/>
      <c r="D21" s="52"/>
      <c r="E21" s="257"/>
      <c r="F21" s="257"/>
      <c r="G21" s="257"/>
      <c r="H21" s="257"/>
      <c r="I21" s="257"/>
    </row>
    <row r="22" spans="2:9" s="13" customFormat="1" ht="16.55" customHeight="1" x14ac:dyDescent="0.25">
      <c r="B22" s="71"/>
      <c r="C22" s="52"/>
      <c r="D22" s="52"/>
      <c r="E22" s="257"/>
      <c r="F22" s="257"/>
      <c r="G22" s="257"/>
      <c r="H22" s="257"/>
      <c r="I22" s="257"/>
    </row>
    <row r="23" spans="2:9" s="13" customFormat="1" ht="16.55" customHeight="1" x14ac:dyDescent="0.25">
      <c r="B23" s="71"/>
      <c r="C23" s="52"/>
      <c r="D23" s="52"/>
      <c r="E23" s="257"/>
      <c r="F23" s="257"/>
      <c r="G23" s="257"/>
      <c r="H23" s="257"/>
      <c r="I23" s="257"/>
    </row>
    <row r="24" spans="2:9" s="13" customFormat="1" ht="16.55" customHeight="1" x14ac:dyDescent="0.25">
      <c r="B24" s="71"/>
      <c r="C24" s="52"/>
      <c r="D24" s="52"/>
      <c r="E24" s="257"/>
      <c r="F24" s="257"/>
      <c r="G24" s="257"/>
      <c r="H24" s="257"/>
      <c r="I24" s="257"/>
    </row>
    <row r="25" spans="2:9" s="13" customFormat="1" ht="16.55" customHeight="1" x14ac:dyDescent="0.25">
      <c r="B25" s="21"/>
      <c r="C25" s="18"/>
      <c r="D25" s="18"/>
      <c r="E25" s="260"/>
      <c r="F25" s="260"/>
      <c r="G25" s="260"/>
      <c r="H25" s="260"/>
      <c r="I25" s="260"/>
    </row>
    <row r="26" spans="2:9" s="13" customFormat="1" ht="16.55" customHeight="1" x14ac:dyDescent="0.25">
      <c r="B26" s="1181" t="s">
        <v>407</v>
      </c>
      <c r="C26" s="1125"/>
      <c r="D26" s="24"/>
      <c r="E26" s="433">
        <f>SUM(E9:E25)</f>
        <v>0</v>
      </c>
      <c r="F26" s="433">
        <f>SUM(F9:F25)</f>
        <v>0</v>
      </c>
      <c r="G26" s="433">
        <f>SUM(G9:G25)</f>
        <v>0</v>
      </c>
      <c r="H26" s="433">
        <f>SUM(H9:H25)</f>
        <v>0</v>
      </c>
      <c r="I26" s="433">
        <f>SUM(I9:I25)</f>
        <v>0</v>
      </c>
    </row>
    <row r="27" spans="2:9" s="13" customFormat="1" ht="9" customHeight="1" x14ac:dyDescent="0.25">
      <c r="B27" s="133"/>
      <c r="C27" s="133"/>
      <c r="D27" s="111"/>
      <c r="E27" s="258"/>
      <c r="F27" s="258"/>
      <c r="G27" s="258"/>
      <c r="H27" s="258"/>
      <c r="I27" s="258"/>
    </row>
    <row r="28" spans="2:9" s="4" customFormat="1" ht="14.1" customHeight="1" x14ac:dyDescent="0.25">
      <c r="B28" s="5" t="s">
        <v>1459</v>
      </c>
      <c r="E28" s="300"/>
      <c r="F28" s="300"/>
      <c r="G28" s="300"/>
      <c r="H28" s="300"/>
      <c r="I28" s="300"/>
    </row>
    <row r="29" spans="2:9" s="4" customFormat="1" ht="14.1" customHeight="1" x14ac:dyDescent="0.25">
      <c r="B29" s="5" t="s">
        <v>1460</v>
      </c>
      <c r="E29" s="300"/>
      <c r="F29" s="300"/>
      <c r="G29" s="300"/>
      <c r="H29" s="300"/>
      <c r="I29" s="300"/>
    </row>
    <row r="30" spans="2:9" s="4" customFormat="1" ht="14.1" customHeight="1" x14ac:dyDescent="0.25">
      <c r="B30" s="5" t="s">
        <v>436</v>
      </c>
      <c r="E30" s="300"/>
      <c r="F30" s="300"/>
      <c r="G30" s="300"/>
      <c r="H30" s="300"/>
      <c r="I30" s="300"/>
    </row>
    <row r="31" spans="2:9" s="4" customFormat="1" ht="14.1" customHeight="1" x14ac:dyDescent="0.25">
      <c r="B31" s="5" t="s">
        <v>437</v>
      </c>
      <c r="E31" s="300"/>
      <c r="F31" s="300"/>
      <c r="G31" s="300"/>
      <c r="H31" s="300"/>
      <c r="I31" s="300"/>
    </row>
    <row r="32" spans="2:9" ht="16.55" customHeight="1" x14ac:dyDescent="0.3"/>
  </sheetData>
  <mergeCells count="6">
    <mergeCell ref="B26:C26"/>
    <mergeCell ref="B4:I4"/>
    <mergeCell ref="B7:D7"/>
    <mergeCell ref="E7:F7"/>
    <mergeCell ref="G7:H7"/>
    <mergeCell ref="I7:I8"/>
  </mergeCells>
  <phoneticPr fontId="14" type="noConversion"/>
  <printOptions horizontalCentered="1"/>
  <pageMargins left="0.39370078740157483" right="0.39370078740157483" top="0.59055118110236227" bottom="0.39370078740157483" header="0.51181102362204722" footer="0.51181102362204722"/>
  <pageSetup paperSize="9" orientation="landscape"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3">
    <pageSetUpPr fitToPage="1"/>
  </sheetPr>
  <dimension ref="A1:L72"/>
  <sheetViews>
    <sheetView showGridLines="0" workbookViewId="0">
      <selection sqref="A1:H1"/>
    </sheetView>
  </sheetViews>
  <sheetFormatPr baseColWidth="10" defaultColWidth="11.453125" defaultRowHeight="13.45" x14ac:dyDescent="0.25"/>
  <cols>
    <col min="1" max="1" width="9.1796875" style="14" customWidth="1"/>
    <col min="2" max="2" width="23.26953125" style="14" customWidth="1"/>
    <col min="3" max="11" width="12.7265625" style="14" customWidth="1"/>
    <col min="12" max="16384" width="11.453125" style="14"/>
  </cols>
  <sheetData>
    <row r="1" spans="1:12" ht="16.55" customHeight="1" x14ac:dyDescent="0.25">
      <c r="A1" s="204" t="s">
        <v>461</v>
      </c>
      <c r="B1" s="1126" t="str">
        <f>'D04'!B1</f>
        <v xml:space="preserve"> ………………… </v>
      </c>
      <c r="C1" s="1400"/>
    </row>
    <row r="2" spans="1:12" ht="16.55" customHeight="1" x14ac:dyDescent="0.25">
      <c r="A2" s="204" t="s">
        <v>926</v>
      </c>
      <c r="B2" s="155"/>
    </row>
    <row r="3" spans="1:12" ht="16.55" customHeight="1" x14ac:dyDescent="0.25">
      <c r="A3" s="1116" t="s">
        <v>75</v>
      </c>
      <c r="B3" s="1116"/>
      <c r="C3" s="1116"/>
      <c r="D3" s="1116"/>
      <c r="E3" s="1116"/>
      <c r="F3" s="1116"/>
      <c r="G3" s="1116"/>
      <c r="H3" s="1116"/>
      <c r="I3" s="1116"/>
      <c r="J3" s="1116"/>
      <c r="K3" s="1116"/>
    </row>
    <row r="4" spans="1:12" ht="16.55" customHeight="1" x14ac:dyDescent="0.25">
      <c r="A4" s="15"/>
    </row>
    <row r="5" spans="1:12" ht="16.55" customHeight="1" x14ac:dyDescent="0.25"/>
    <row r="6" spans="1:12" ht="16.55" customHeight="1" x14ac:dyDescent="0.25">
      <c r="C6" s="175"/>
      <c r="D6" s="175"/>
      <c r="E6" s="175"/>
      <c r="F6" s="175"/>
      <c r="G6" s="175"/>
      <c r="H6" s="175"/>
      <c r="I6" s="175"/>
      <c r="J6" s="175"/>
      <c r="K6" s="175"/>
      <c r="L6" s="175" t="s">
        <v>1628</v>
      </c>
    </row>
    <row r="7" spans="1:12" ht="27.95" customHeight="1" x14ac:dyDescent="0.25">
      <c r="A7" s="1403" t="s">
        <v>1053</v>
      </c>
      <c r="B7" s="1403" t="s">
        <v>996</v>
      </c>
      <c r="C7" s="1401" t="s">
        <v>1124</v>
      </c>
      <c r="D7" s="1402"/>
      <c r="E7" s="1401" t="s">
        <v>808</v>
      </c>
      <c r="F7" s="1402"/>
      <c r="G7" s="1401" t="s">
        <v>809</v>
      </c>
      <c r="H7" s="1402"/>
      <c r="I7" s="1401" t="s">
        <v>810</v>
      </c>
      <c r="J7" s="1402"/>
      <c r="K7" s="1401" t="s">
        <v>811</v>
      </c>
      <c r="L7" s="1402"/>
    </row>
    <row r="8" spans="1:12" ht="27.95" customHeight="1" x14ac:dyDescent="0.25">
      <c r="A8" s="1404"/>
      <c r="B8" s="1404"/>
      <c r="C8" s="151" t="s">
        <v>812</v>
      </c>
      <c r="D8" s="151" t="s">
        <v>813</v>
      </c>
      <c r="E8" s="151" t="s">
        <v>812</v>
      </c>
      <c r="F8" s="151" t="s">
        <v>813</v>
      </c>
      <c r="G8" s="151" t="s">
        <v>814</v>
      </c>
      <c r="H8" s="151" t="s">
        <v>815</v>
      </c>
      <c r="I8" s="151" t="s">
        <v>812</v>
      </c>
      <c r="J8" s="151" t="s">
        <v>813</v>
      </c>
      <c r="K8" s="177" t="s">
        <v>76</v>
      </c>
      <c r="L8" s="151" t="s">
        <v>816</v>
      </c>
    </row>
    <row r="9" spans="1:12" ht="16.55" customHeight="1" x14ac:dyDescent="0.25">
      <c r="A9" s="178"/>
      <c r="B9" s="178"/>
      <c r="C9" s="659"/>
      <c r="D9" s="659"/>
      <c r="E9" s="659"/>
      <c r="F9" s="659"/>
      <c r="G9" s="659"/>
      <c r="H9" s="659"/>
      <c r="I9" s="659"/>
      <c r="J9" s="659"/>
      <c r="K9" s="659"/>
      <c r="L9" s="659"/>
    </row>
    <row r="10" spans="1:12" ht="16.55" customHeight="1" x14ac:dyDescent="0.25">
      <c r="A10" s="179"/>
      <c r="B10" s="179"/>
      <c r="C10" s="660"/>
      <c r="D10" s="660"/>
      <c r="E10" s="660"/>
      <c r="F10" s="660"/>
      <c r="G10" s="660"/>
      <c r="H10" s="660"/>
      <c r="I10" s="660"/>
      <c r="J10" s="660"/>
      <c r="K10" s="660"/>
      <c r="L10" s="660"/>
    </row>
    <row r="11" spans="1:12" ht="16.55" customHeight="1" x14ac:dyDescent="0.25">
      <c r="A11" s="179"/>
      <c r="B11" s="179"/>
      <c r="C11" s="660"/>
      <c r="D11" s="660"/>
      <c r="E11" s="660"/>
      <c r="F11" s="660"/>
      <c r="G11" s="660"/>
      <c r="H11" s="660"/>
      <c r="I11" s="660"/>
      <c r="J11" s="660"/>
      <c r="K11" s="660"/>
      <c r="L11" s="660"/>
    </row>
    <row r="12" spans="1:12" ht="16.55" customHeight="1" x14ac:dyDescent="0.25">
      <c r="A12" s="179"/>
      <c r="B12" s="179"/>
      <c r="C12" s="660"/>
      <c r="D12" s="660"/>
      <c r="E12" s="660"/>
      <c r="F12" s="660"/>
      <c r="G12" s="660"/>
      <c r="H12" s="660"/>
      <c r="I12" s="660"/>
      <c r="J12" s="660"/>
      <c r="K12" s="660"/>
      <c r="L12" s="660"/>
    </row>
    <row r="13" spans="1:12" ht="16.55" customHeight="1" x14ac:dyDescent="0.25">
      <c r="A13" s="179"/>
      <c r="B13" s="179"/>
      <c r="C13" s="660"/>
      <c r="D13" s="660"/>
      <c r="E13" s="660"/>
      <c r="F13" s="660"/>
      <c r="G13" s="660"/>
      <c r="H13" s="660"/>
      <c r="I13" s="660"/>
      <c r="J13" s="660"/>
      <c r="K13" s="660"/>
      <c r="L13" s="660"/>
    </row>
    <row r="14" spans="1:12" ht="16.55" customHeight="1" x14ac:dyDescent="0.25">
      <c r="A14" s="179"/>
      <c r="B14" s="179"/>
      <c r="C14" s="660"/>
      <c r="D14" s="660"/>
      <c r="E14" s="660"/>
      <c r="F14" s="660"/>
      <c r="G14" s="660"/>
      <c r="H14" s="660"/>
      <c r="I14" s="660"/>
      <c r="J14" s="660"/>
      <c r="K14" s="660"/>
      <c r="L14" s="660"/>
    </row>
    <row r="15" spans="1:12" ht="16.55" customHeight="1" x14ac:dyDescent="0.25">
      <c r="A15" s="179"/>
      <c r="B15" s="179"/>
      <c r="C15" s="660"/>
      <c r="D15" s="660"/>
      <c r="E15" s="660"/>
      <c r="F15" s="660"/>
      <c r="G15" s="660"/>
      <c r="H15" s="660"/>
      <c r="I15" s="660"/>
      <c r="J15" s="660"/>
      <c r="K15" s="660"/>
      <c r="L15" s="660"/>
    </row>
    <row r="16" spans="1:12" ht="16.55" customHeight="1" x14ac:dyDescent="0.25">
      <c r="A16" s="179"/>
      <c r="B16" s="179"/>
      <c r="C16" s="660"/>
      <c r="D16" s="660"/>
      <c r="E16" s="660"/>
      <c r="F16" s="660"/>
      <c r="G16" s="660"/>
      <c r="H16" s="660"/>
      <c r="I16" s="660"/>
      <c r="J16" s="660"/>
      <c r="K16" s="660"/>
      <c r="L16" s="660"/>
    </row>
    <row r="17" spans="1:12" ht="16.55" customHeight="1" x14ac:dyDescent="0.25">
      <c r="A17" s="179"/>
      <c r="B17" s="179"/>
      <c r="C17" s="660"/>
      <c r="D17" s="660"/>
      <c r="E17" s="660"/>
      <c r="F17" s="660"/>
      <c r="G17" s="660"/>
      <c r="H17" s="660"/>
      <c r="I17" s="660"/>
      <c r="J17" s="660"/>
      <c r="K17" s="660"/>
      <c r="L17" s="660"/>
    </row>
    <row r="18" spans="1:12" ht="16.55" customHeight="1" x14ac:dyDescent="0.25">
      <c r="A18" s="179"/>
      <c r="B18" s="179"/>
      <c r="C18" s="660"/>
      <c r="D18" s="660"/>
      <c r="E18" s="660"/>
      <c r="F18" s="660"/>
      <c r="G18" s="660"/>
      <c r="H18" s="660"/>
      <c r="I18" s="660"/>
      <c r="J18" s="660"/>
      <c r="K18" s="660"/>
      <c r="L18" s="660"/>
    </row>
    <row r="19" spans="1:12" ht="16.55" customHeight="1" x14ac:dyDescent="0.25">
      <c r="A19" s="179"/>
      <c r="B19" s="179"/>
      <c r="C19" s="660"/>
      <c r="D19" s="660"/>
      <c r="E19" s="660"/>
      <c r="F19" s="660"/>
      <c r="G19" s="660"/>
      <c r="H19" s="660"/>
      <c r="I19" s="660"/>
      <c r="J19" s="660"/>
      <c r="K19" s="660"/>
      <c r="L19" s="660"/>
    </row>
    <row r="20" spans="1:12" ht="16.55" customHeight="1" x14ac:dyDescent="0.25">
      <c r="A20" s="179"/>
      <c r="B20" s="179"/>
      <c r="C20" s="660"/>
      <c r="D20" s="660"/>
      <c r="E20" s="660"/>
      <c r="F20" s="660"/>
      <c r="G20" s="660"/>
      <c r="H20" s="660"/>
      <c r="I20" s="660"/>
      <c r="J20" s="660"/>
      <c r="K20" s="660"/>
      <c r="L20" s="660"/>
    </row>
    <row r="21" spans="1:12" ht="16.55" customHeight="1" x14ac:dyDescent="0.25">
      <c r="A21" s="179"/>
      <c r="B21" s="179"/>
      <c r="C21" s="660"/>
      <c r="D21" s="660"/>
      <c r="E21" s="660"/>
      <c r="F21" s="660"/>
      <c r="G21" s="660"/>
      <c r="H21" s="660"/>
      <c r="I21" s="660"/>
      <c r="J21" s="660"/>
      <c r="K21" s="660"/>
      <c r="L21" s="660"/>
    </row>
    <row r="22" spans="1:12" ht="16.55" customHeight="1" x14ac:dyDescent="0.25">
      <c r="A22" s="179"/>
      <c r="B22" s="179"/>
      <c r="C22" s="660"/>
      <c r="D22" s="660"/>
      <c r="E22" s="660"/>
      <c r="F22" s="660"/>
      <c r="G22" s="660"/>
      <c r="H22" s="660"/>
      <c r="I22" s="660"/>
      <c r="J22" s="660"/>
      <c r="K22" s="660"/>
      <c r="L22" s="660"/>
    </row>
    <row r="23" spans="1:12" ht="16.55" customHeight="1" x14ac:dyDescent="0.25">
      <c r="A23" s="179"/>
      <c r="B23" s="179"/>
      <c r="C23" s="660"/>
      <c r="D23" s="660"/>
      <c r="E23" s="660"/>
      <c r="F23" s="660"/>
      <c r="G23" s="660"/>
      <c r="H23" s="660"/>
      <c r="I23" s="660"/>
      <c r="J23" s="660"/>
      <c r="K23" s="660"/>
      <c r="L23" s="660"/>
    </row>
    <row r="24" spans="1:12" ht="16.55" customHeight="1" x14ac:dyDescent="0.25">
      <c r="A24" s="179"/>
      <c r="B24" s="179"/>
      <c r="C24" s="660"/>
      <c r="D24" s="660"/>
      <c r="E24" s="660"/>
      <c r="F24" s="660"/>
      <c r="G24" s="660"/>
      <c r="H24" s="660"/>
      <c r="I24" s="660"/>
      <c r="J24" s="660"/>
      <c r="K24" s="660"/>
      <c r="L24" s="660"/>
    </row>
    <row r="25" spans="1:12" ht="16.55" customHeight="1" x14ac:dyDescent="0.25">
      <c r="A25" s="179"/>
      <c r="B25" s="179"/>
      <c r="C25" s="660"/>
      <c r="D25" s="660"/>
      <c r="E25" s="660"/>
      <c r="F25" s="660"/>
      <c r="G25" s="660"/>
      <c r="H25" s="660"/>
      <c r="I25" s="660"/>
      <c r="J25" s="660"/>
      <c r="K25" s="660"/>
      <c r="L25" s="660"/>
    </row>
    <row r="26" spans="1:12" ht="16.55" customHeight="1" x14ac:dyDescent="0.25">
      <c r="A26" s="179"/>
      <c r="B26" s="179"/>
      <c r="C26" s="660"/>
      <c r="D26" s="660"/>
      <c r="E26" s="660"/>
      <c r="F26" s="660"/>
      <c r="G26" s="660"/>
      <c r="H26" s="660"/>
      <c r="I26" s="660"/>
      <c r="J26" s="660"/>
      <c r="K26" s="660"/>
      <c r="L26" s="660"/>
    </row>
    <row r="27" spans="1:12" ht="16.55" customHeight="1" x14ac:dyDescent="0.25">
      <c r="A27" s="179"/>
      <c r="B27" s="179"/>
      <c r="C27" s="660"/>
      <c r="D27" s="660"/>
      <c r="E27" s="660"/>
      <c r="F27" s="660"/>
      <c r="G27" s="660"/>
      <c r="H27" s="660"/>
      <c r="I27" s="660"/>
      <c r="J27" s="660"/>
      <c r="K27" s="660"/>
      <c r="L27" s="660"/>
    </row>
    <row r="28" spans="1:12" ht="16.55" customHeight="1" x14ac:dyDescent="0.25">
      <c r="A28" s="179"/>
      <c r="B28" s="179"/>
      <c r="C28" s="660"/>
      <c r="D28" s="660"/>
      <c r="E28" s="660"/>
      <c r="F28" s="660"/>
      <c r="G28" s="660"/>
      <c r="H28" s="660"/>
      <c r="I28" s="660"/>
      <c r="J28" s="660"/>
      <c r="K28" s="660"/>
      <c r="L28" s="660"/>
    </row>
    <row r="29" spans="1:12" ht="16.55" customHeight="1" x14ac:dyDescent="0.25">
      <c r="A29" s="179"/>
      <c r="B29" s="179"/>
      <c r="C29" s="660"/>
      <c r="D29" s="660"/>
      <c r="E29" s="660"/>
      <c r="F29" s="660"/>
      <c r="G29" s="660"/>
      <c r="H29" s="660"/>
      <c r="I29" s="660"/>
      <c r="J29" s="660"/>
      <c r="K29" s="660"/>
      <c r="L29" s="660"/>
    </row>
    <row r="30" spans="1:12" ht="16.55" customHeight="1" x14ac:dyDescent="0.25">
      <c r="A30" s="179"/>
      <c r="B30" s="179"/>
      <c r="C30" s="660"/>
      <c r="D30" s="660"/>
      <c r="E30" s="660"/>
      <c r="F30" s="660"/>
      <c r="G30" s="660"/>
      <c r="H30" s="660"/>
      <c r="I30" s="660"/>
      <c r="J30" s="660"/>
      <c r="K30" s="660"/>
      <c r="L30" s="660"/>
    </row>
    <row r="31" spans="1:12" ht="16.55" customHeight="1" x14ac:dyDescent="0.25">
      <c r="A31" s="179"/>
      <c r="B31" s="179"/>
      <c r="C31" s="660"/>
      <c r="D31" s="660"/>
      <c r="E31" s="660"/>
      <c r="F31" s="660"/>
      <c r="G31" s="660"/>
      <c r="H31" s="660"/>
      <c r="I31" s="660"/>
      <c r="J31" s="660"/>
      <c r="K31" s="660"/>
      <c r="L31" s="660"/>
    </row>
    <row r="32" spans="1:12" ht="16.55" customHeight="1" x14ac:dyDescent="0.25">
      <c r="A32" s="179"/>
      <c r="B32" s="179"/>
      <c r="C32" s="660"/>
      <c r="D32" s="660"/>
      <c r="E32" s="660"/>
      <c r="F32" s="660"/>
      <c r="G32" s="660"/>
      <c r="H32" s="660"/>
      <c r="I32" s="660"/>
      <c r="J32" s="660"/>
      <c r="K32" s="660"/>
      <c r="L32" s="660"/>
    </row>
    <row r="33" spans="1:12" ht="16.55" customHeight="1" x14ac:dyDescent="0.25">
      <c r="A33" s="180"/>
      <c r="B33" s="180"/>
      <c r="C33" s="661"/>
      <c r="D33" s="661"/>
      <c r="E33" s="661"/>
      <c r="F33" s="661"/>
      <c r="G33" s="661"/>
      <c r="H33" s="661"/>
      <c r="I33" s="661"/>
      <c r="J33" s="661"/>
      <c r="K33" s="661"/>
      <c r="L33" s="661"/>
    </row>
    <row r="34" spans="1:12" ht="24.75" customHeight="1" x14ac:dyDescent="0.25">
      <c r="A34" s="176"/>
      <c r="B34" s="176" t="s">
        <v>817</v>
      </c>
      <c r="C34" s="433">
        <f>SUM(C9:C33)</f>
        <v>0</v>
      </c>
      <c r="D34" s="433">
        <f t="shared" ref="D34:L34" si="0">SUM(D9:D33)</f>
        <v>0</v>
      </c>
      <c r="E34" s="433">
        <f t="shared" si="0"/>
        <v>0</v>
      </c>
      <c r="F34" s="433">
        <f t="shared" si="0"/>
        <v>0</v>
      </c>
      <c r="G34" s="433">
        <f t="shared" si="0"/>
        <v>0</v>
      </c>
      <c r="H34" s="433">
        <f t="shared" si="0"/>
        <v>0</v>
      </c>
      <c r="I34" s="433">
        <f t="shared" si="0"/>
        <v>0</v>
      </c>
      <c r="J34" s="433">
        <f t="shared" si="0"/>
        <v>0</v>
      </c>
      <c r="K34" s="656"/>
      <c r="L34" s="433">
        <f t="shared" si="0"/>
        <v>0</v>
      </c>
    </row>
    <row r="35" spans="1:12" ht="16.55" customHeight="1" x14ac:dyDescent="0.25">
      <c r="A35" s="178"/>
      <c r="B35" s="178"/>
      <c r="C35" s="659"/>
      <c r="D35" s="659"/>
      <c r="E35" s="659"/>
      <c r="F35" s="659"/>
      <c r="G35" s="659"/>
      <c r="H35" s="659"/>
      <c r="I35" s="659"/>
      <c r="J35" s="659"/>
      <c r="K35" s="659"/>
      <c r="L35" s="659"/>
    </row>
    <row r="36" spans="1:12" ht="16.55" customHeight="1" x14ac:dyDescent="0.25">
      <c r="A36" s="179"/>
      <c r="B36" s="179"/>
      <c r="C36" s="660"/>
      <c r="D36" s="660"/>
      <c r="E36" s="660"/>
      <c r="F36" s="660"/>
      <c r="G36" s="660"/>
      <c r="H36" s="660"/>
      <c r="I36" s="660"/>
      <c r="J36" s="660"/>
      <c r="K36" s="660"/>
      <c r="L36" s="660"/>
    </row>
    <row r="37" spans="1:12" ht="16.55" customHeight="1" x14ac:dyDescent="0.25">
      <c r="A37" s="179"/>
      <c r="B37" s="179"/>
      <c r="C37" s="660"/>
      <c r="D37" s="660"/>
      <c r="E37" s="660"/>
      <c r="F37" s="660"/>
      <c r="G37" s="660"/>
      <c r="H37" s="660"/>
      <c r="I37" s="660"/>
      <c r="J37" s="660"/>
      <c r="K37" s="660"/>
      <c r="L37" s="660"/>
    </row>
    <row r="38" spans="1:12" ht="16.55" customHeight="1" x14ac:dyDescent="0.25">
      <c r="A38" s="179"/>
      <c r="B38" s="179"/>
      <c r="C38" s="660"/>
      <c r="D38" s="660"/>
      <c r="E38" s="660"/>
      <c r="F38" s="660"/>
      <c r="G38" s="660"/>
      <c r="H38" s="660"/>
      <c r="I38" s="660"/>
      <c r="J38" s="660"/>
      <c r="K38" s="660"/>
      <c r="L38" s="660"/>
    </row>
    <row r="39" spans="1:12" ht="16.55" customHeight="1" x14ac:dyDescent="0.25">
      <c r="A39" s="179"/>
      <c r="B39" s="179"/>
      <c r="C39" s="660"/>
      <c r="D39" s="660"/>
      <c r="E39" s="660"/>
      <c r="F39" s="660"/>
      <c r="G39" s="660"/>
      <c r="H39" s="660"/>
      <c r="I39" s="660"/>
      <c r="J39" s="660"/>
      <c r="K39" s="660"/>
      <c r="L39" s="660"/>
    </row>
    <row r="40" spans="1:12" ht="16.55" customHeight="1" x14ac:dyDescent="0.25">
      <c r="A40" s="179"/>
      <c r="B40" s="179"/>
      <c r="C40" s="660"/>
      <c r="D40" s="660"/>
      <c r="E40" s="660"/>
      <c r="F40" s="660"/>
      <c r="G40" s="660"/>
      <c r="H40" s="660"/>
      <c r="I40" s="660"/>
      <c r="J40" s="660"/>
      <c r="K40" s="660"/>
      <c r="L40" s="660"/>
    </row>
    <row r="41" spans="1:12" ht="16.55" customHeight="1" x14ac:dyDescent="0.25">
      <c r="A41" s="179"/>
      <c r="B41" s="179"/>
      <c r="C41" s="660"/>
      <c r="D41" s="660"/>
      <c r="E41" s="660"/>
      <c r="F41" s="660"/>
      <c r="G41" s="660"/>
      <c r="H41" s="660"/>
      <c r="I41" s="660"/>
      <c r="J41" s="660"/>
      <c r="K41" s="660"/>
      <c r="L41" s="660"/>
    </row>
    <row r="42" spans="1:12" ht="16.55" customHeight="1" x14ac:dyDescent="0.25">
      <c r="A42" s="179"/>
      <c r="B42" s="179"/>
      <c r="C42" s="660"/>
      <c r="D42" s="660"/>
      <c r="E42" s="660"/>
      <c r="F42" s="660"/>
      <c r="G42" s="660"/>
      <c r="H42" s="660"/>
      <c r="I42" s="660"/>
      <c r="J42" s="660"/>
      <c r="K42" s="660"/>
      <c r="L42" s="660"/>
    </row>
    <row r="43" spans="1:12" ht="16.55" customHeight="1" x14ac:dyDescent="0.25">
      <c r="A43" s="179"/>
      <c r="B43" s="179"/>
      <c r="C43" s="660"/>
      <c r="D43" s="660"/>
      <c r="E43" s="660"/>
      <c r="F43" s="660"/>
      <c r="G43" s="660"/>
      <c r="H43" s="660"/>
      <c r="I43" s="660"/>
      <c r="J43" s="660"/>
      <c r="K43" s="660"/>
      <c r="L43" s="660"/>
    </row>
    <row r="44" spans="1:12" ht="16.55" customHeight="1" x14ac:dyDescent="0.25">
      <c r="A44" s="179"/>
      <c r="B44" s="179"/>
      <c r="C44" s="660"/>
      <c r="D44" s="660"/>
      <c r="E44" s="660"/>
      <c r="F44" s="660"/>
      <c r="G44" s="660"/>
      <c r="H44" s="660"/>
      <c r="I44" s="660"/>
      <c r="J44" s="660"/>
      <c r="K44" s="660"/>
      <c r="L44" s="660"/>
    </row>
    <row r="45" spans="1:12" ht="16.55" customHeight="1" x14ac:dyDescent="0.25">
      <c r="A45" s="179"/>
      <c r="B45" s="179"/>
      <c r="C45" s="660"/>
      <c r="D45" s="660"/>
      <c r="E45" s="660"/>
      <c r="F45" s="660"/>
      <c r="G45" s="660"/>
      <c r="H45" s="660"/>
      <c r="I45" s="660"/>
      <c r="J45" s="660"/>
      <c r="K45" s="660"/>
      <c r="L45" s="660"/>
    </row>
    <row r="46" spans="1:12" ht="16.55" customHeight="1" x14ac:dyDescent="0.25">
      <c r="A46" s="179"/>
      <c r="B46" s="179"/>
      <c r="C46" s="660"/>
      <c r="D46" s="660"/>
      <c r="E46" s="660"/>
      <c r="F46" s="660"/>
      <c r="G46" s="660"/>
      <c r="H46" s="660"/>
      <c r="I46" s="660"/>
      <c r="J46" s="660"/>
      <c r="K46" s="660"/>
      <c r="L46" s="660"/>
    </row>
    <row r="47" spans="1:12" ht="16.55" customHeight="1" x14ac:dyDescent="0.25">
      <c r="A47" s="179"/>
      <c r="B47" s="179"/>
      <c r="C47" s="660"/>
      <c r="D47" s="660"/>
      <c r="E47" s="660"/>
      <c r="F47" s="660"/>
      <c r="G47" s="660"/>
      <c r="H47" s="660"/>
      <c r="I47" s="660"/>
      <c r="J47" s="660"/>
      <c r="K47" s="660"/>
      <c r="L47" s="660"/>
    </row>
    <row r="48" spans="1:12" ht="16.55" customHeight="1" x14ac:dyDescent="0.25">
      <c r="A48" s="179"/>
      <c r="B48" s="179"/>
      <c r="C48" s="660"/>
      <c r="D48" s="660"/>
      <c r="E48" s="660"/>
      <c r="F48" s="660"/>
      <c r="G48" s="660"/>
      <c r="H48" s="660"/>
      <c r="I48" s="660"/>
      <c r="J48" s="660"/>
      <c r="K48" s="660"/>
      <c r="L48" s="660"/>
    </row>
    <row r="49" spans="1:12" ht="16.55" customHeight="1" x14ac:dyDescent="0.25">
      <c r="A49" s="179"/>
      <c r="B49" s="179"/>
      <c r="C49" s="660"/>
      <c r="D49" s="660"/>
      <c r="E49" s="660"/>
      <c r="F49" s="660"/>
      <c r="G49" s="660"/>
      <c r="H49" s="660"/>
      <c r="I49" s="660"/>
      <c r="J49" s="660"/>
      <c r="K49" s="660"/>
      <c r="L49" s="660"/>
    </row>
    <row r="50" spans="1:12" ht="16.55" customHeight="1" x14ac:dyDescent="0.25">
      <c r="A50" s="179"/>
      <c r="B50" s="179"/>
      <c r="C50" s="660"/>
      <c r="D50" s="660"/>
      <c r="E50" s="660"/>
      <c r="F50" s="660"/>
      <c r="G50" s="660"/>
      <c r="H50" s="660"/>
      <c r="I50" s="660"/>
      <c r="J50" s="660"/>
      <c r="K50" s="660"/>
      <c r="L50" s="660"/>
    </row>
    <row r="51" spans="1:12" ht="16.55" customHeight="1" x14ac:dyDescent="0.25">
      <c r="A51" s="179"/>
      <c r="B51" s="179"/>
      <c r="C51" s="660"/>
      <c r="D51" s="660"/>
      <c r="E51" s="660"/>
      <c r="F51" s="660"/>
      <c r="G51" s="660"/>
      <c r="H51" s="660"/>
      <c r="I51" s="660"/>
      <c r="J51" s="660"/>
      <c r="K51" s="660"/>
      <c r="L51" s="660"/>
    </row>
    <row r="52" spans="1:12" ht="16.55" customHeight="1" x14ac:dyDescent="0.25">
      <c r="A52" s="179"/>
      <c r="B52" s="179"/>
      <c r="C52" s="660"/>
      <c r="D52" s="660"/>
      <c r="E52" s="660"/>
      <c r="F52" s="660"/>
      <c r="G52" s="660"/>
      <c r="H52" s="660"/>
      <c r="I52" s="660"/>
      <c r="J52" s="660"/>
      <c r="K52" s="660"/>
      <c r="L52" s="660"/>
    </row>
    <row r="53" spans="1:12" ht="16.55" customHeight="1" x14ac:dyDescent="0.25">
      <c r="A53" s="179"/>
      <c r="B53" s="179"/>
      <c r="C53" s="660"/>
      <c r="D53" s="660"/>
      <c r="E53" s="660"/>
      <c r="F53" s="660"/>
      <c r="G53" s="660"/>
      <c r="H53" s="660"/>
      <c r="I53" s="660"/>
      <c r="J53" s="660"/>
      <c r="K53" s="660"/>
      <c r="L53" s="660"/>
    </row>
    <row r="54" spans="1:12" ht="16.55" customHeight="1" x14ac:dyDescent="0.25">
      <c r="A54" s="179"/>
      <c r="B54" s="179"/>
      <c r="C54" s="660"/>
      <c r="D54" s="660"/>
      <c r="E54" s="660"/>
      <c r="F54" s="660"/>
      <c r="G54" s="660"/>
      <c r="H54" s="660"/>
      <c r="I54" s="660"/>
      <c r="J54" s="660"/>
      <c r="K54" s="660"/>
      <c r="L54" s="660"/>
    </row>
    <row r="55" spans="1:12" ht="16.55" customHeight="1" x14ac:dyDescent="0.25">
      <c r="A55" s="179"/>
      <c r="B55" s="179"/>
      <c r="C55" s="660"/>
      <c r="D55" s="660"/>
      <c r="E55" s="660"/>
      <c r="F55" s="660"/>
      <c r="G55" s="660"/>
      <c r="H55" s="660"/>
      <c r="I55" s="660"/>
      <c r="J55" s="660"/>
      <c r="K55" s="660"/>
      <c r="L55" s="660"/>
    </row>
    <row r="56" spans="1:12" ht="16.55" customHeight="1" x14ac:dyDescent="0.25">
      <c r="A56" s="179"/>
      <c r="B56" s="179"/>
      <c r="C56" s="660"/>
      <c r="D56" s="660"/>
      <c r="E56" s="660"/>
      <c r="F56" s="660"/>
      <c r="G56" s="660"/>
      <c r="H56" s="660"/>
      <c r="I56" s="660"/>
      <c r="J56" s="660"/>
      <c r="K56" s="660"/>
      <c r="L56" s="660"/>
    </row>
    <row r="57" spans="1:12" ht="16.55" customHeight="1" x14ac:dyDescent="0.25">
      <c r="A57" s="179"/>
      <c r="B57" s="179"/>
      <c r="C57" s="660"/>
      <c r="D57" s="660"/>
      <c r="E57" s="660"/>
      <c r="F57" s="660"/>
      <c r="G57" s="660"/>
      <c r="H57" s="660"/>
      <c r="I57" s="660"/>
      <c r="J57" s="660"/>
      <c r="K57" s="660"/>
      <c r="L57" s="660"/>
    </row>
    <row r="58" spans="1:12" ht="16.55" customHeight="1" x14ac:dyDescent="0.25">
      <c r="A58" s="179"/>
      <c r="B58" s="179"/>
      <c r="C58" s="660"/>
      <c r="D58" s="660"/>
      <c r="E58" s="660"/>
      <c r="F58" s="660"/>
      <c r="G58" s="660"/>
      <c r="H58" s="660"/>
      <c r="I58" s="660"/>
      <c r="J58" s="660"/>
      <c r="K58" s="660"/>
      <c r="L58" s="660"/>
    </row>
    <row r="59" spans="1:12" ht="16.55" customHeight="1" x14ac:dyDescent="0.25">
      <c r="A59" s="179"/>
      <c r="B59" s="179"/>
      <c r="C59" s="660"/>
      <c r="D59" s="660"/>
      <c r="E59" s="660"/>
      <c r="F59" s="660"/>
      <c r="G59" s="660"/>
      <c r="H59" s="660"/>
      <c r="I59" s="660"/>
      <c r="J59" s="660"/>
      <c r="K59" s="660"/>
      <c r="L59" s="660"/>
    </row>
    <row r="60" spans="1:12" ht="16.55" customHeight="1" x14ac:dyDescent="0.25">
      <c r="A60" s="179"/>
      <c r="B60" s="179"/>
      <c r="C60" s="661"/>
      <c r="D60" s="661"/>
      <c r="E60" s="661"/>
      <c r="F60" s="661"/>
      <c r="G60" s="661"/>
      <c r="H60" s="661"/>
      <c r="I60" s="661"/>
      <c r="J60" s="661"/>
      <c r="K60" s="661"/>
      <c r="L60" s="661"/>
    </row>
    <row r="61" spans="1:12" ht="27" customHeight="1" x14ac:dyDescent="0.25">
      <c r="A61" s="181"/>
      <c r="B61" s="181" t="s">
        <v>359</v>
      </c>
      <c r="C61" s="433">
        <f>SUM(C35:C60)</f>
        <v>0</v>
      </c>
      <c r="D61" s="433">
        <f t="shared" ref="D61:L61" si="1">SUM(D35:D60)</f>
        <v>0</v>
      </c>
      <c r="E61" s="433">
        <f t="shared" si="1"/>
        <v>0</v>
      </c>
      <c r="F61" s="433">
        <f t="shared" si="1"/>
        <v>0</v>
      </c>
      <c r="G61" s="433">
        <f t="shared" si="1"/>
        <v>0</v>
      </c>
      <c r="H61" s="433">
        <f t="shared" si="1"/>
        <v>0</v>
      </c>
      <c r="I61" s="433">
        <f t="shared" si="1"/>
        <v>0</v>
      </c>
      <c r="J61" s="433">
        <f t="shared" si="1"/>
        <v>0</v>
      </c>
      <c r="K61" s="656"/>
      <c r="L61" s="433">
        <f t="shared" si="1"/>
        <v>0</v>
      </c>
    </row>
    <row r="62" spans="1:12" ht="16.55" customHeight="1" x14ac:dyDescent="0.25">
      <c r="A62" s="182"/>
      <c r="B62" s="182" t="s">
        <v>400</v>
      </c>
      <c r="C62" s="433">
        <f>C34+C61</f>
        <v>0</v>
      </c>
      <c r="D62" s="433">
        <f t="shared" ref="D62:L62" si="2">D34+D61</f>
        <v>0</v>
      </c>
      <c r="E62" s="433">
        <f t="shared" si="2"/>
        <v>0</v>
      </c>
      <c r="F62" s="433">
        <f t="shared" si="2"/>
        <v>0</v>
      </c>
      <c r="G62" s="433">
        <f t="shared" si="2"/>
        <v>0</v>
      </c>
      <c r="H62" s="433">
        <f t="shared" si="2"/>
        <v>0</v>
      </c>
      <c r="I62" s="433">
        <f t="shared" si="2"/>
        <v>0</v>
      </c>
      <c r="J62" s="433">
        <f t="shared" si="2"/>
        <v>0</v>
      </c>
      <c r="K62" s="656"/>
      <c r="L62" s="433">
        <f t="shared" si="2"/>
        <v>0</v>
      </c>
    </row>
    <row r="63" spans="1:12" ht="16.55" customHeight="1" x14ac:dyDescent="0.25">
      <c r="A63" s="111"/>
      <c r="B63" s="84"/>
      <c r="C63" s="84"/>
      <c r="D63" s="84"/>
      <c r="E63" s="84"/>
      <c r="F63" s="84"/>
      <c r="G63" s="84"/>
      <c r="H63" s="84"/>
      <c r="I63" s="84"/>
      <c r="J63" s="84"/>
      <c r="K63" s="84"/>
    </row>
    <row r="64" spans="1:12" s="67" customFormat="1" ht="14.1" customHeight="1" x14ac:dyDescent="0.25">
      <c r="A64" s="67" t="s">
        <v>360</v>
      </c>
    </row>
    <row r="65" spans="1:1" s="67" customFormat="1" ht="14.1" customHeight="1" x14ac:dyDescent="0.25">
      <c r="A65" s="67" t="s">
        <v>361</v>
      </c>
    </row>
    <row r="66" spans="1:1" s="67" customFormat="1" ht="14.1" customHeight="1" x14ac:dyDescent="0.25">
      <c r="A66" s="67" t="s">
        <v>362</v>
      </c>
    </row>
    <row r="67" spans="1:1" ht="16.55" customHeight="1" x14ac:dyDescent="0.25"/>
    <row r="68" spans="1:1" ht="16.55" customHeight="1" x14ac:dyDescent="0.25"/>
    <row r="69" spans="1:1" ht="16.55" customHeight="1" x14ac:dyDescent="0.25"/>
    <row r="70" spans="1:1" ht="16.55" customHeight="1" x14ac:dyDescent="0.25"/>
    <row r="71" spans="1:1" ht="16.55" customHeight="1" x14ac:dyDescent="0.25"/>
    <row r="72" spans="1:1" ht="16.55" customHeight="1" x14ac:dyDescent="0.25"/>
  </sheetData>
  <mergeCells count="9">
    <mergeCell ref="B1:C1"/>
    <mergeCell ref="A3:K3"/>
    <mergeCell ref="C7:D7"/>
    <mergeCell ref="E7:F7"/>
    <mergeCell ref="G7:H7"/>
    <mergeCell ref="I7:J7"/>
    <mergeCell ref="K7:L7"/>
    <mergeCell ref="B7:B8"/>
    <mergeCell ref="A7:A8"/>
  </mergeCells>
  <phoneticPr fontId="14" type="noConversion"/>
  <printOptions horizontalCentered="1"/>
  <pageMargins left="0.39370078740157483" right="0.39370078740157483" top="0.59055118110236227" bottom="0.39370078740157483" header="0.51181102362204722" footer="0.51181102362204722"/>
  <pageSetup paperSize="9" scale="48" orientation="landscape"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topLeftCell="B1" zoomScaleNormal="100" workbookViewId="0">
      <selection sqref="A1:H1"/>
    </sheetView>
  </sheetViews>
  <sheetFormatPr baseColWidth="10" defaultRowHeight="12.9" x14ac:dyDescent="0.25"/>
  <cols>
    <col min="1" max="1" width="23.453125" customWidth="1"/>
    <col min="5" max="5" width="18.7265625" customWidth="1"/>
    <col min="7" max="7" width="11.1796875" customWidth="1"/>
    <col min="8" max="8" width="12.7265625" customWidth="1"/>
  </cols>
  <sheetData>
    <row r="1" spans="1:11" ht="13.45" x14ac:dyDescent="0.25">
      <c r="A1" s="49"/>
      <c r="B1" s="1116" t="s">
        <v>1768</v>
      </c>
      <c r="C1" s="1116"/>
      <c r="D1" s="1116"/>
      <c r="E1" s="1116"/>
      <c r="F1" s="1116"/>
      <c r="G1" s="1116"/>
      <c r="H1" s="1116"/>
      <c r="I1" s="49"/>
      <c r="J1" s="49"/>
      <c r="K1" s="49"/>
    </row>
    <row r="2" spans="1:11" ht="13.45" x14ac:dyDescent="0.3">
      <c r="A2" s="204" t="s">
        <v>461</v>
      </c>
      <c r="B2" s="1"/>
      <c r="C2" s="1"/>
      <c r="D2" s="14"/>
      <c r="E2" s="14"/>
      <c r="F2" s="14"/>
      <c r="G2" s="14"/>
      <c r="H2" s="14"/>
      <c r="I2" s="14"/>
      <c r="J2" s="14"/>
      <c r="K2" s="14"/>
    </row>
    <row r="3" spans="1:11" ht="13.45" x14ac:dyDescent="0.3">
      <c r="A3" s="204" t="s">
        <v>926</v>
      </c>
      <c r="B3" s="9"/>
      <c r="C3" s="9"/>
      <c r="D3" s="14"/>
      <c r="E3" s="14"/>
      <c r="F3" s="14"/>
      <c r="G3" s="14"/>
      <c r="H3" s="14"/>
      <c r="I3" s="14"/>
      <c r="J3" s="14"/>
      <c r="K3" s="14"/>
    </row>
    <row r="5" spans="1:11" ht="17.75" x14ac:dyDescent="0.25">
      <c r="A5" s="15"/>
      <c r="B5" s="14"/>
      <c r="C5" s="14"/>
      <c r="D5" s="14"/>
      <c r="E5" s="14"/>
      <c r="F5" s="14"/>
      <c r="G5" s="14"/>
      <c r="H5" s="14"/>
      <c r="I5" s="1074"/>
      <c r="J5" s="14"/>
      <c r="K5" s="14"/>
    </row>
    <row r="6" spans="1:11" ht="13.45" x14ac:dyDescent="0.25">
      <c r="A6" s="14"/>
      <c r="B6" s="14"/>
      <c r="C6" s="280"/>
      <c r="D6" s="280"/>
      <c r="E6" s="280"/>
      <c r="F6" s="280"/>
      <c r="G6" s="280"/>
      <c r="H6" s="280"/>
      <c r="I6" s="14"/>
      <c r="J6" s="14"/>
      <c r="K6" s="14"/>
    </row>
    <row r="7" spans="1:11" ht="13.45" x14ac:dyDescent="0.25">
      <c r="A7" s="14"/>
      <c r="B7" s="175"/>
      <c r="C7" s="175"/>
      <c r="D7" s="175"/>
      <c r="E7" s="175"/>
      <c r="F7" s="175" t="s">
        <v>1628</v>
      </c>
      <c r="G7" s="175"/>
      <c r="H7" s="1009"/>
      <c r="I7" s="1009"/>
      <c r="J7" s="1009"/>
      <c r="K7" s="1065"/>
    </row>
    <row r="8" spans="1:11" ht="56.3" customHeight="1" x14ac:dyDescent="0.25">
      <c r="A8" s="151" t="s">
        <v>996</v>
      </c>
      <c r="B8" s="151" t="s">
        <v>1769</v>
      </c>
      <c r="C8" s="151" t="s">
        <v>1770</v>
      </c>
      <c r="D8" s="151" t="s">
        <v>1771</v>
      </c>
      <c r="E8" s="151" t="s">
        <v>1772</v>
      </c>
      <c r="F8" s="151" t="s">
        <v>1773</v>
      </c>
      <c r="G8" s="151" t="s">
        <v>1774</v>
      </c>
      <c r="H8" s="151" t="s">
        <v>1775</v>
      </c>
      <c r="I8" s="1075"/>
      <c r="J8" s="1065"/>
      <c r="K8" s="1065"/>
    </row>
    <row r="9" spans="1:11" ht="13.45" x14ac:dyDescent="0.25">
      <c r="A9" s="178" t="s">
        <v>1776</v>
      </c>
      <c r="B9" s="659"/>
      <c r="C9" s="659"/>
      <c r="D9" s="659"/>
      <c r="E9" s="659"/>
      <c r="F9" s="659"/>
      <c r="G9" s="659"/>
      <c r="H9" s="1076"/>
      <c r="I9" s="1065"/>
      <c r="J9" s="1065"/>
      <c r="K9" s="1065"/>
    </row>
    <row r="10" spans="1:11" ht="13.45" x14ac:dyDescent="0.25">
      <c r="A10" s="179" t="s">
        <v>1776</v>
      </c>
      <c r="B10" s="660"/>
      <c r="C10" s="660"/>
      <c r="D10" s="660"/>
      <c r="E10" s="660"/>
      <c r="F10" s="660"/>
      <c r="G10" s="660"/>
      <c r="H10" s="1077"/>
      <c r="I10" s="1065"/>
      <c r="J10" s="1065"/>
      <c r="K10" s="1065"/>
    </row>
    <row r="11" spans="1:11" ht="13.45" x14ac:dyDescent="0.25">
      <c r="A11" s="179" t="s">
        <v>1776</v>
      </c>
      <c r="B11" s="660"/>
      <c r="C11" s="660"/>
      <c r="D11" s="660"/>
      <c r="E11" s="660"/>
      <c r="F11" s="660"/>
      <c r="G11" s="660"/>
      <c r="H11" s="1077"/>
    </row>
    <row r="12" spans="1:11" ht="13.45" x14ac:dyDescent="0.25">
      <c r="A12" s="179" t="s">
        <v>1776</v>
      </c>
      <c r="B12" s="660"/>
      <c r="C12" s="660"/>
      <c r="D12" s="660"/>
      <c r="E12" s="660"/>
      <c r="F12" s="660"/>
      <c r="G12" s="660"/>
      <c r="H12" s="1077"/>
    </row>
    <row r="13" spans="1:11" ht="13.45" x14ac:dyDescent="0.25">
      <c r="A13" s="179" t="s">
        <v>1776</v>
      </c>
      <c r="B13" s="660"/>
      <c r="C13" s="660"/>
      <c r="D13" s="660"/>
      <c r="E13" s="660"/>
      <c r="F13" s="660"/>
      <c r="G13" s="660"/>
      <c r="H13" s="1077"/>
    </row>
    <row r="14" spans="1:11" ht="13.45" x14ac:dyDescent="0.25">
      <c r="A14" s="179" t="s">
        <v>1776</v>
      </c>
      <c r="B14" s="660"/>
      <c r="C14" s="660"/>
      <c r="D14" s="660"/>
      <c r="E14" s="660"/>
      <c r="F14" s="660"/>
      <c r="G14" s="660"/>
      <c r="H14" s="1077"/>
    </row>
    <row r="15" spans="1:11" ht="13.45" x14ac:dyDescent="0.25">
      <c r="A15" s="179" t="s">
        <v>1776</v>
      </c>
      <c r="B15" s="660"/>
      <c r="C15" s="660"/>
      <c r="D15" s="660"/>
      <c r="E15" s="660"/>
      <c r="F15" s="660"/>
      <c r="G15" s="660"/>
      <c r="H15" s="1077"/>
    </row>
    <row r="16" spans="1:11" ht="13.45" x14ac:dyDescent="0.25">
      <c r="A16" s="179" t="s">
        <v>1776</v>
      </c>
      <c r="B16" s="660"/>
      <c r="C16" s="660"/>
      <c r="D16" s="660"/>
      <c r="E16" s="660"/>
      <c r="F16" s="660"/>
      <c r="G16" s="660"/>
      <c r="H16" s="1077"/>
    </row>
    <row r="17" spans="1:8" ht="13.45" x14ac:dyDescent="0.25">
      <c r="A17" s="180" t="s">
        <v>1776</v>
      </c>
      <c r="B17" s="661"/>
      <c r="C17" s="661"/>
      <c r="D17" s="661"/>
      <c r="E17" s="661"/>
      <c r="F17" s="661"/>
      <c r="G17" s="661"/>
      <c r="H17" s="1078"/>
    </row>
    <row r="18" spans="1:8" ht="13.45" x14ac:dyDescent="0.25">
      <c r="A18" s="176" t="s">
        <v>1777</v>
      </c>
      <c r="B18" s="433"/>
      <c r="C18" s="433"/>
      <c r="D18" s="433"/>
      <c r="E18" s="433"/>
      <c r="F18" s="433"/>
      <c r="G18" s="433"/>
      <c r="H18" s="433"/>
    </row>
    <row r="19" spans="1:8" ht="13.45" x14ac:dyDescent="0.25">
      <c r="A19" s="178"/>
      <c r="B19" s="659"/>
      <c r="C19" s="659"/>
      <c r="D19" s="659"/>
      <c r="E19" s="659"/>
      <c r="F19" s="659"/>
      <c r="G19" s="659"/>
      <c r="H19" s="1076" t="str">
        <f>IF((B19-C19+D19-E19+F19-G19)&gt;0,(B19-C19+D19-E19+F19-G19),"")</f>
        <v/>
      </c>
    </row>
    <row r="20" spans="1:8" ht="13.45" x14ac:dyDescent="0.25">
      <c r="A20" s="179" t="s">
        <v>1778</v>
      </c>
      <c r="B20" s="660"/>
      <c r="C20" s="660"/>
      <c r="D20" s="660"/>
      <c r="E20" s="660"/>
      <c r="F20" s="660"/>
      <c r="G20" s="660"/>
      <c r="H20" s="1077"/>
    </row>
    <row r="21" spans="1:8" ht="13.45" x14ac:dyDescent="0.25">
      <c r="A21" s="179" t="s">
        <v>1779</v>
      </c>
      <c r="B21" s="660"/>
      <c r="C21" s="660"/>
      <c r="D21" s="660"/>
      <c r="E21" s="660"/>
      <c r="F21" s="660"/>
      <c r="G21" s="660"/>
      <c r="H21" s="1077"/>
    </row>
    <row r="22" spans="1:8" ht="13.45" x14ac:dyDescent="0.25">
      <c r="A22" s="179" t="s">
        <v>1780</v>
      </c>
      <c r="B22" s="660"/>
      <c r="C22" s="660"/>
      <c r="D22" s="660"/>
      <c r="E22" s="660"/>
      <c r="F22" s="660"/>
      <c r="G22" s="660"/>
      <c r="H22" s="1077"/>
    </row>
    <row r="23" spans="1:8" ht="13.45" x14ac:dyDescent="0.25">
      <c r="A23" s="179" t="s">
        <v>1781</v>
      </c>
      <c r="B23" s="660"/>
      <c r="C23" s="660"/>
      <c r="D23" s="660"/>
      <c r="E23" s="660"/>
      <c r="F23" s="660"/>
      <c r="G23" s="660"/>
      <c r="H23" s="1077"/>
    </row>
    <row r="24" spans="1:8" ht="13.45" x14ac:dyDescent="0.25">
      <c r="A24" s="179"/>
      <c r="B24" s="660"/>
      <c r="C24" s="660"/>
      <c r="D24" s="660"/>
      <c r="E24" s="660"/>
      <c r="F24" s="660"/>
      <c r="G24" s="660"/>
      <c r="H24" s="1077"/>
    </row>
    <row r="25" spans="1:8" ht="13.45" x14ac:dyDescent="0.25">
      <c r="A25" s="179"/>
      <c r="B25" s="661"/>
      <c r="C25" s="661"/>
      <c r="D25" s="661"/>
      <c r="E25" s="661"/>
      <c r="F25" s="661"/>
      <c r="G25" s="661"/>
      <c r="H25" s="1078"/>
    </row>
    <row r="26" spans="1:8" ht="13.45" x14ac:dyDescent="0.25">
      <c r="A26" s="181" t="s">
        <v>1782</v>
      </c>
      <c r="B26" s="433"/>
      <c r="C26" s="433"/>
      <c r="D26" s="433"/>
      <c r="E26" s="433"/>
      <c r="F26" s="433"/>
      <c r="G26" s="433"/>
      <c r="H26" s="433"/>
    </row>
    <row r="27" spans="1:8" ht="13.45" x14ac:dyDescent="0.25">
      <c r="A27" s="182" t="s">
        <v>400</v>
      </c>
      <c r="B27" s="433"/>
      <c r="C27" s="433"/>
      <c r="D27" s="433"/>
      <c r="E27" s="433"/>
      <c r="F27" s="433"/>
      <c r="G27" s="433"/>
      <c r="H27" s="433"/>
    </row>
    <row r="28" spans="1:8" ht="13.45" x14ac:dyDescent="0.25">
      <c r="A28" s="741" t="s">
        <v>1783</v>
      </c>
    </row>
    <row r="29" spans="1:8" ht="16.55" customHeight="1" x14ac:dyDescent="0.25">
      <c r="A29" s="698" t="s">
        <v>1784</v>
      </c>
    </row>
  </sheetData>
  <mergeCells count="1">
    <mergeCell ref="B1:H1"/>
  </mergeCells>
  <pageMargins left="0.18" right="0.17" top="0.984251969" bottom="0.984251969" header="0.4921259845" footer="0.4921259845"/>
  <pageSetup paperSize="9" scale="92" orientation="portrait" r:id="rId1"/>
  <headerFooter alignWithMargins="0"/>
  <colBreaks count="1" manualBreakCount="1">
    <brk id="8"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4"/>
  <dimension ref="A1:F32"/>
  <sheetViews>
    <sheetView showGridLines="0" workbookViewId="0">
      <selection sqref="A1:H1"/>
    </sheetView>
  </sheetViews>
  <sheetFormatPr baseColWidth="10" defaultColWidth="11.453125" defaultRowHeight="13.45" x14ac:dyDescent="0.25"/>
  <cols>
    <col min="1" max="1" width="8.453125" style="14" customWidth="1"/>
    <col min="2" max="2" width="35" style="183" customWidth="1"/>
    <col min="3" max="4" width="23.7265625" style="280" customWidth="1"/>
    <col min="5" max="5" width="22.26953125" style="280" customWidth="1"/>
    <col min="6" max="6" width="21.26953125" style="280" customWidth="1"/>
    <col min="7" max="16384" width="11.453125" style="14"/>
  </cols>
  <sheetData>
    <row r="1" spans="1:6" ht="16.55" customHeight="1" x14ac:dyDescent="0.25">
      <c r="A1" s="15" t="s">
        <v>461</v>
      </c>
      <c r="B1" s="183" t="str">
        <f>'D04'!B1</f>
        <v xml:space="preserve"> ………………… </v>
      </c>
    </row>
    <row r="2" spans="1:6" ht="16.55" customHeight="1" x14ac:dyDescent="0.25">
      <c r="A2" s="15" t="s">
        <v>78</v>
      </c>
      <c r="B2" s="155">
        <f>'D04'!B2</f>
        <v>0</v>
      </c>
    </row>
    <row r="3" spans="1:6" ht="16.55" customHeight="1" x14ac:dyDescent="0.25">
      <c r="B3" s="184"/>
      <c r="C3" s="474" t="s">
        <v>77</v>
      </c>
    </row>
    <row r="4" spans="1:6" ht="16.55" customHeight="1" x14ac:dyDescent="0.25">
      <c r="B4" s="14"/>
      <c r="F4" s="279" t="s">
        <v>82</v>
      </c>
    </row>
    <row r="5" spans="1:6" ht="29.95" customHeight="1" x14ac:dyDescent="0.25">
      <c r="A5" s="1405" t="s">
        <v>511</v>
      </c>
      <c r="B5" s="1406"/>
      <c r="C5" s="259" t="s">
        <v>80</v>
      </c>
      <c r="D5" s="259" t="s">
        <v>512</v>
      </c>
      <c r="E5" s="259" t="s">
        <v>79</v>
      </c>
      <c r="F5" s="282" t="s">
        <v>81</v>
      </c>
    </row>
    <row r="6" spans="1:6" ht="16.55" customHeight="1" x14ac:dyDescent="0.25">
      <c r="A6" s="1407" t="s">
        <v>862</v>
      </c>
      <c r="B6" s="1408"/>
      <c r="C6" s="460"/>
      <c r="D6" s="460"/>
      <c r="E6" s="460"/>
      <c r="F6" s="262">
        <f t="shared" ref="F6:F11" si="0">SUM(C6:E6)</f>
        <v>0</v>
      </c>
    </row>
    <row r="7" spans="1:6" ht="16.55" customHeight="1" x14ac:dyDescent="0.25">
      <c r="A7" s="1409" t="s">
        <v>867</v>
      </c>
      <c r="B7" s="1410"/>
      <c r="C7" s="434"/>
      <c r="D7" s="434"/>
      <c r="E7" s="434"/>
      <c r="F7" s="264">
        <f t="shared" si="0"/>
        <v>0</v>
      </c>
    </row>
    <row r="8" spans="1:6" ht="16.55" customHeight="1" x14ac:dyDescent="0.25">
      <c r="A8" s="1409" t="s">
        <v>868</v>
      </c>
      <c r="B8" s="1410"/>
      <c r="C8" s="434"/>
      <c r="D8" s="434"/>
      <c r="E8" s="434"/>
      <c r="F8" s="264">
        <f t="shared" si="0"/>
        <v>0</v>
      </c>
    </row>
    <row r="9" spans="1:6" ht="16.55" customHeight="1" x14ac:dyDescent="0.25">
      <c r="A9" s="1409" t="s">
        <v>870</v>
      </c>
      <c r="B9" s="1410"/>
      <c r="C9" s="434"/>
      <c r="D9" s="434"/>
      <c r="E9" s="434"/>
      <c r="F9" s="264">
        <f t="shared" si="0"/>
        <v>0</v>
      </c>
    </row>
    <row r="10" spans="1:6" ht="16.55" customHeight="1" x14ac:dyDescent="0.25">
      <c r="A10" s="1409" t="s">
        <v>873</v>
      </c>
      <c r="B10" s="1410"/>
      <c r="C10" s="434"/>
      <c r="D10" s="434"/>
      <c r="E10" s="434"/>
      <c r="F10" s="264">
        <f t="shared" si="0"/>
        <v>0</v>
      </c>
    </row>
    <row r="11" spans="1:6" ht="16.55" customHeight="1" x14ac:dyDescent="0.25">
      <c r="A11" s="1411" t="s">
        <v>882</v>
      </c>
      <c r="B11" s="1412"/>
      <c r="C11" s="488"/>
      <c r="D11" s="488"/>
      <c r="E11" s="488"/>
      <c r="F11" s="265">
        <f t="shared" si="0"/>
        <v>0</v>
      </c>
    </row>
    <row r="12" spans="1:6" ht="16.55" customHeight="1" x14ac:dyDescent="0.25">
      <c r="A12" s="1405" t="s">
        <v>513</v>
      </c>
      <c r="B12" s="1406"/>
      <c r="C12" s="658">
        <f>SUM(C6:C11)</f>
        <v>0</v>
      </c>
      <c r="D12" s="658">
        <f>SUM(D6:D11)</f>
        <v>0</v>
      </c>
      <c r="E12" s="658">
        <f>SUM(E6:E11)</f>
        <v>0</v>
      </c>
      <c r="F12" s="658">
        <f>SUM(F6:F11)</f>
        <v>0</v>
      </c>
    </row>
    <row r="13" spans="1:6" ht="16.55" customHeight="1" x14ac:dyDescent="0.25">
      <c r="A13" s="1407" t="s">
        <v>888</v>
      </c>
      <c r="B13" s="1408"/>
      <c r="C13" s="460"/>
      <c r="D13" s="460"/>
      <c r="E13" s="460"/>
      <c r="F13" s="262">
        <f>SUM(C13:E13)</f>
        <v>0</v>
      </c>
    </row>
    <row r="14" spans="1:6" ht="16.55" customHeight="1" x14ac:dyDescent="0.25">
      <c r="A14" s="1409" t="s">
        <v>294</v>
      </c>
      <c r="B14" s="1410"/>
      <c r="C14" s="434"/>
      <c r="D14" s="434"/>
      <c r="E14" s="434"/>
      <c r="F14" s="264">
        <f t="shared" ref="F14:F21" si="1">SUM(C14:E14)</f>
        <v>0</v>
      </c>
    </row>
    <row r="15" spans="1:6" ht="16.55" customHeight="1" x14ac:dyDescent="0.25">
      <c r="A15" s="1409" t="s">
        <v>295</v>
      </c>
      <c r="B15" s="1410"/>
      <c r="C15" s="434"/>
      <c r="D15" s="434"/>
      <c r="E15" s="434"/>
      <c r="F15" s="264">
        <f t="shared" si="1"/>
        <v>0</v>
      </c>
    </row>
    <row r="16" spans="1:6" ht="16.55" customHeight="1" x14ac:dyDescent="0.25">
      <c r="A16" s="1409" t="s">
        <v>314</v>
      </c>
      <c r="B16" s="1410"/>
      <c r="C16" s="434"/>
      <c r="D16" s="434"/>
      <c r="E16" s="434"/>
      <c r="F16" s="264">
        <f t="shared" si="1"/>
        <v>0</v>
      </c>
    </row>
    <row r="17" spans="1:6" ht="16.55" customHeight="1" x14ac:dyDescent="0.25">
      <c r="A17" s="1409" t="s">
        <v>274</v>
      </c>
      <c r="B17" s="1410"/>
      <c r="C17" s="434"/>
      <c r="D17" s="434"/>
      <c r="E17" s="434"/>
      <c r="F17" s="264">
        <f t="shared" si="1"/>
        <v>0</v>
      </c>
    </row>
    <row r="18" spans="1:6" ht="16.55" customHeight="1" x14ac:dyDescent="0.25">
      <c r="A18" s="1409" t="s">
        <v>278</v>
      </c>
      <c r="B18" s="1410"/>
      <c r="C18" s="434"/>
      <c r="D18" s="434"/>
      <c r="E18" s="434"/>
      <c r="F18" s="264">
        <f t="shared" si="1"/>
        <v>0</v>
      </c>
    </row>
    <row r="19" spans="1:6" ht="16.55" customHeight="1" x14ac:dyDescent="0.25">
      <c r="A19" s="1409" t="s">
        <v>380</v>
      </c>
      <c r="B19" s="1410"/>
      <c r="C19" s="434"/>
      <c r="D19" s="434"/>
      <c r="E19" s="434"/>
      <c r="F19" s="264">
        <f t="shared" si="1"/>
        <v>0</v>
      </c>
    </row>
    <row r="20" spans="1:6" ht="16.55" customHeight="1" x14ac:dyDescent="0.25">
      <c r="A20" s="1409" t="s">
        <v>385</v>
      </c>
      <c r="B20" s="1410"/>
      <c r="C20" s="434"/>
      <c r="D20" s="434"/>
      <c r="E20" s="434"/>
      <c r="F20" s="264">
        <f t="shared" si="1"/>
        <v>0</v>
      </c>
    </row>
    <row r="21" spans="1:6" ht="16.55" customHeight="1" x14ac:dyDescent="0.25">
      <c r="A21" s="1411" t="s">
        <v>392</v>
      </c>
      <c r="B21" s="1412"/>
      <c r="C21" s="434"/>
      <c r="D21" s="434"/>
      <c r="E21" s="434"/>
      <c r="F21" s="265">
        <f t="shared" si="1"/>
        <v>0</v>
      </c>
    </row>
    <row r="22" spans="1:6" ht="16.55" customHeight="1" x14ac:dyDescent="0.25">
      <c r="A22" s="1405" t="s">
        <v>514</v>
      </c>
      <c r="B22" s="1406"/>
      <c r="C22" s="658">
        <f>SUM(C13:C21)</f>
        <v>0</v>
      </c>
      <c r="D22" s="658">
        <f>SUM(D13:D21)</f>
        <v>0</v>
      </c>
      <c r="E22" s="658">
        <f>SUM(E13:E21)</f>
        <v>0</v>
      </c>
      <c r="F22" s="658">
        <f>SUM(F13:F21)</f>
        <v>0</v>
      </c>
    </row>
    <row r="23" spans="1:6" ht="16.55" customHeight="1" x14ac:dyDescent="0.25">
      <c r="A23" s="1407" t="s">
        <v>515</v>
      </c>
      <c r="B23" s="1408"/>
      <c r="C23" s="635"/>
      <c r="D23" s="287"/>
      <c r="E23" s="287"/>
      <c r="F23" s="268">
        <f>SUM(D23:E23)</f>
        <v>0</v>
      </c>
    </row>
    <row r="24" spans="1:6" ht="16.55" customHeight="1" x14ac:dyDescent="0.25">
      <c r="A24" s="1407" t="s">
        <v>516</v>
      </c>
      <c r="B24" s="1408"/>
      <c r="C24" s="635"/>
      <c r="D24" s="287"/>
      <c r="E24" s="287"/>
      <c r="F24" s="268">
        <f>SUM(D24:E24)</f>
        <v>0</v>
      </c>
    </row>
    <row r="25" spans="1:6" ht="16.55" customHeight="1" x14ac:dyDescent="0.25">
      <c r="A25" s="1405" t="s">
        <v>517</v>
      </c>
      <c r="B25" s="1406"/>
      <c r="C25" s="635"/>
      <c r="D25" s="467">
        <f>D23+D24</f>
        <v>0</v>
      </c>
      <c r="E25" s="467">
        <f>E23+E24</f>
        <v>0</v>
      </c>
      <c r="F25" s="268">
        <f>F23+F24</f>
        <v>0</v>
      </c>
    </row>
    <row r="26" spans="1:6" ht="16.55" customHeight="1" x14ac:dyDescent="0.25">
      <c r="A26" s="1413" t="s">
        <v>400</v>
      </c>
      <c r="B26" s="1414"/>
      <c r="C26" s="467">
        <f>C12+C22</f>
        <v>0</v>
      </c>
      <c r="D26" s="467">
        <f>D12+D22+D25</f>
        <v>0</v>
      </c>
      <c r="E26" s="467">
        <f>E12+E22+E25</f>
        <v>0</v>
      </c>
      <c r="F26" s="467">
        <f>F12+F22+F25</f>
        <v>0</v>
      </c>
    </row>
    <row r="27" spans="1:6" ht="10.5" customHeight="1" x14ac:dyDescent="0.25">
      <c r="B27" s="185"/>
    </row>
    <row r="28" spans="1:6" s="67" customFormat="1" ht="14.1" customHeight="1" x14ac:dyDescent="0.25">
      <c r="B28" s="130" t="s">
        <v>1504</v>
      </c>
      <c r="C28" s="296"/>
      <c r="D28" s="296"/>
      <c r="E28" s="296"/>
      <c r="F28" s="296"/>
    </row>
    <row r="29" spans="1:6" s="67" customFormat="1" ht="14.1" customHeight="1" x14ac:dyDescent="0.25">
      <c r="B29" s="130" t="s">
        <v>518</v>
      </c>
      <c r="C29" s="296"/>
      <c r="D29" s="296"/>
      <c r="E29" s="296"/>
      <c r="F29" s="296"/>
    </row>
    <row r="30" spans="1:6" s="67" customFormat="1" ht="14.1" customHeight="1" x14ac:dyDescent="0.25">
      <c r="B30" s="130" t="s">
        <v>519</v>
      </c>
      <c r="C30" s="296"/>
      <c r="D30" s="296"/>
      <c r="E30" s="296"/>
      <c r="F30" s="296"/>
    </row>
    <row r="31" spans="1:6" ht="16.55" customHeight="1" x14ac:dyDescent="0.25"/>
    <row r="32" spans="1:6" ht="16.55" customHeight="1" x14ac:dyDescent="0.25"/>
  </sheetData>
  <mergeCells count="22">
    <mergeCell ref="A18:B18"/>
    <mergeCell ref="A19:B19"/>
    <mergeCell ref="A20:B20"/>
    <mergeCell ref="A21:B21"/>
    <mergeCell ref="A26:B26"/>
    <mergeCell ref="A22:B22"/>
    <mergeCell ref="A23:B23"/>
    <mergeCell ref="A24:B24"/>
    <mergeCell ref="A25:B25"/>
    <mergeCell ref="A17:B17"/>
    <mergeCell ref="A9:B9"/>
    <mergeCell ref="A10:B10"/>
    <mergeCell ref="A11:B11"/>
    <mergeCell ref="A13:B13"/>
    <mergeCell ref="A12:B12"/>
    <mergeCell ref="A14:B14"/>
    <mergeCell ref="A15:B15"/>
    <mergeCell ref="A5:B5"/>
    <mergeCell ref="A6:B6"/>
    <mergeCell ref="A7:B7"/>
    <mergeCell ref="A8:B8"/>
    <mergeCell ref="A16:B16"/>
  </mergeCells>
  <phoneticPr fontId="14" type="noConversion"/>
  <printOptions horizontalCentered="1"/>
  <pageMargins left="0.21" right="0.39370078740157483" top="0.59055118110236227" bottom="0.39370078740157483" header="0.51181102362204722" footer="0.51181102362204722"/>
  <pageSetup paperSize="9" orientation="landscape" r:id="rId1"/>
  <headerFooter alignWithMargins="0"/>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5"/>
  <dimension ref="A1:F74"/>
  <sheetViews>
    <sheetView showGridLines="0" zoomScaleNormal="100" workbookViewId="0">
      <selection sqref="A1:H1"/>
    </sheetView>
  </sheetViews>
  <sheetFormatPr baseColWidth="10" defaultColWidth="11.453125" defaultRowHeight="12.9" x14ac:dyDescent="0.25"/>
  <cols>
    <col min="1" max="1" width="7.54296875" style="110" customWidth="1"/>
    <col min="2" max="2" width="69.7265625" style="110" customWidth="1"/>
    <col min="3" max="3" width="18.26953125" style="657" customWidth="1"/>
    <col min="4" max="4" width="21.1796875" style="657" customWidth="1"/>
    <col min="5" max="5" width="13.81640625" style="657" customWidth="1"/>
    <col min="6" max="6" width="17.26953125" style="657" customWidth="1"/>
    <col min="7" max="16384" width="11.453125" style="110"/>
  </cols>
  <sheetData>
    <row r="1" spans="1:6" s="14" customFormat="1" ht="16.55" customHeight="1" x14ac:dyDescent="0.25">
      <c r="A1" s="15" t="s">
        <v>1409</v>
      </c>
      <c r="B1" s="14" t="str">
        <f>'D04'!B1</f>
        <v xml:space="preserve"> ………………… </v>
      </c>
      <c r="C1" s="280"/>
      <c r="D1" s="280"/>
      <c r="E1" s="280"/>
      <c r="F1" s="280"/>
    </row>
    <row r="2" spans="1:6" s="14" customFormat="1" ht="16.55" customHeight="1" x14ac:dyDescent="0.25">
      <c r="A2" s="155" t="s">
        <v>1408</v>
      </c>
      <c r="B2" s="155"/>
      <c r="C2" s="280"/>
      <c r="D2" s="280"/>
      <c r="E2" s="280"/>
      <c r="F2" s="280"/>
    </row>
    <row r="3" spans="1:6" s="14" customFormat="1" ht="29.95" customHeight="1" x14ac:dyDescent="0.25">
      <c r="A3" s="1194" t="s">
        <v>1505</v>
      </c>
      <c r="B3" s="1194"/>
      <c r="C3" s="280"/>
      <c r="D3" s="280"/>
      <c r="E3" s="280"/>
      <c r="F3" s="280"/>
    </row>
    <row r="4" spans="1:6" s="14" customFormat="1" ht="7.55" customHeight="1" x14ac:dyDescent="0.25">
      <c r="A4" s="137"/>
      <c r="B4" s="137"/>
      <c r="C4" s="280"/>
      <c r="D4" s="280"/>
      <c r="E4" s="280"/>
      <c r="F4" s="280"/>
    </row>
    <row r="5" spans="1:6" s="14" customFormat="1" ht="27.95" customHeight="1" x14ac:dyDescent="0.25">
      <c r="A5" s="1194" t="s">
        <v>1699</v>
      </c>
      <c r="B5" s="1116"/>
      <c r="C5" s="280"/>
      <c r="D5" s="280"/>
      <c r="E5" s="280"/>
      <c r="F5" s="280"/>
    </row>
    <row r="6" spans="1:6" s="14" customFormat="1" ht="16.55" customHeight="1" x14ac:dyDescent="0.25">
      <c r="C6" s="280" t="s">
        <v>1087</v>
      </c>
      <c r="D6" s="280"/>
      <c r="E6" s="280"/>
      <c r="F6" s="280"/>
    </row>
    <row r="7" spans="1:6" s="14" customFormat="1" ht="25" customHeight="1" x14ac:dyDescent="0.25">
      <c r="A7" s="1181" t="s">
        <v>520</v>
      </c>
      <c r="B7" s="1182"/>
      <c r="C7" s="641"/>
      <c r="D7" s="280"/>
      <c r="E7" s="280"/>
      <c r="F7" s="280"/>
    </row>
    <row r="8" spans="1:6" s="14" customFormat="1" ht="25" customHeight="1" x14ac:dyDescent="0.25">
      <c r="A8" s="1416" t="s">
        <v>521</v>
      </c>
      <c r="B8" s="1417"/>
      <c r="C8" s="636"/>
      <c r="D8" s="280"/>
      <c r="E8" s="280"/>
      <c r="F8" s="280"/>
    </row>
    <row r="9" spans="1:6" s="14" customFormat="1" ht="25" customHeight="1" x14ac:dyDescent="0.25">
      <c r="A9" s="1416" t="s">
        <v>522</v>
      </c>
      <c r="B9" s="1417"/>
      <c r="C9" s="636"/>
      <c r="D9" s="280"/>
      <c r="E9" s="280"/>
      <c r="F9" s="280"/>
    </row>
    <row r="10" spans="1:6" s="14" customFormat="1" ht="25" customHeight="1" x14ac:dyDescent="0.25">
      <c r="A10" s="1416" t="s">
        <v>523</v>
      </c>
      <c r="B10" s="1417"/>
      <c r="C10" s="636"/>
      <c r="D10" s="280"/>
      <c r="E10" s="280"/>
      <c r="F10" s="280"/>
    </row>
    <row r="11" spans="1:6" s="14" customFormat="1" ht="25" customHeight="1" x14ac:dyDescent="0.25">
      <c r="A11" s="1416" t="s">
        <v>524</v>
      </c>
      <c r="B11" s="1417"/>
      <c r="C11" s="467">
        <f>0.8*C8-C9-C10</f>
        <v>0</v>
      </c>
      <c r="D11" s="280"/>
      <c r="E11" s="280"/>
      <c r="F11" s="280"/>
    </row>
    <row r="12" spans="1:6" s="14" customFormat="1" ht="25" customHeight="1" x14ac:dyDescent="0.25">
      <c r="A12" s="1416" t="s">
        <v>525</v>
      </c>
      <c r="B12" s="1417"/>
      <c r="C12" s="636"/>
      <c r="D12" s="280"/>
      <c r="E12" s="280"/>
      <c r="F12" s="280"/>
    </row>
    <row r="13" spans="1:6" s="14" customFormat="1" ht="25" customHeight="1" x14ac:dyDescent="0.25">
      <c r="A13" s="1181" t="s">
        <v>526</v>
      </c>
      <c r="B13" s="1182"/>
      <c r="C13" s="641"/>
      <c r="D13" s="280"/>
      <c r="E13" s="280"/>
      <c r="F13" s="280"/>
    </row>
    <row r="14" spans="1:6" s="14" customFormat="1" ht="25" customHeight="1" x14ac:dyDescent="0.25">
      <c r="A14" s="1416" t="s">
        <v>823</v>
      </c>
      <c r="B14" s="1417"/>
      <c r="C14" s="636"/>
      <c r="D14" s="280"/>
      <c r="E14" s="280"/>
      <c r="F14" s="280"/>
    </row>
    <row r="15" spans="1:6" s="14" customFormat="1" ht="25" customHeight="1" x14ac:dyDescent="0.25">
      <c r="A15" s="1416" t="s">
        <v>824</v>
      </c>
      <c r="B15" s="1417"/>
      <c r="C15" s="812">
        <f>IF(C11&lt;0,MIN(-C11,C14),0)</f>
        <v>0</v>
      </c>
      <c r="D15" s="280"/>
      <c r="E15" s="280"/>
      <c r="F15" s="280"/>
    </row>
    <row r="16" spans="1:6" s="14" customFormat="1" ht="25" customHeight="1" x14ac:dyDescent="0.25">
      <c r="A16" s="1416" t="s">
        <v>1700</v>
      </c>
      <c r="B16" s="1417"/>
      <c r="C16" s="467">
        <f>C12+C14-C15</f>
        <v>0</v>
      </c>
      <c r="D16" s="280"/>
      <c r="E16" s="280"/>
      <c r="F16" s="280"/>
    </row>
    <row r="17" spans="1:6" s="14" customFormat="1" ht="25" customHeight="1" x14ac:dyDescent="0.25">
      <c r="A17" s="1416" t="s">
        <v>825</v>
      </c>
      <c r="B17" s="1417"/>
      <c r="C17" s="636"/>
      <c r="D17" s="280"/>
      <c r="E17" s="280"/>
      <c r="F17" s="280"/>
    </row>
    <row r="18" spans="1:6" s="14" customFormat="1" ht="9.8000000000000007" customHeight="1" x14ac:dyDescent="0.25">
      <c r="C18" s="280"/>
      <c r="D18" s="280"/>
      <c r="E18" s="280"/>
      <c r="F18" s="280"/>
    </row>
    <row r="19" spans="1:6" s="67" customFormat="1" ht="14.1" customHeight="1" x14ac:dyDescent="0.25">
      <c r="A19" s="67" t="s">
        <v>826</v>
      </c>
      <c r="C19" s="296"/>
      <c r="D19" s="296"/>
      <c r="E19" s="296"/>
      <c r="F19" s="296"/>
    </row>
    <row r="20" spans="1:6" s="67" customFormat="1" ht="14.1" customHeight="1" x14ac:dyDescent="0.25">
      <c r="A20" s="67" t="s">
        <v>827</v>
      </c>
      <c r="C20" s="296"/>
      <c r="D20" s="296"/>
      <c r="E20" s="296"/>
      <c r="F20" s="296"/>
    </row>
    <row r="21" spans="1:6" s="14" customFormat="1" ht="13.45" x14ac:dyDescent="0.25">
      <c r="C21" s="280"/>
      <c r="D21" s="280"/>
      <c r="E21" s="280"/>
      <c r="F21" s="280"/>
    </row>
    <row r="22" spans="1:6" s="14" customFormat="1" ht="13.45" x14ac:dyDescent="0.25">
      <c r="C22" s="280"/>
      <c r="D22" s="280"/>
      <c r="E22" s="280"/>
      <c r="F22" s="280"/>
    </row>
    <row r="23" spans="1:6" s="14" customFormat="1" ht="13.45" x14ac:dyDescent="0.25">
      <c r="C23" s="280"/>
      <c r="D23" s="280"/>
      <c r="E23" s="280"/>
      <c r="F23" s="280"/>
    </row>
    <row r="24" spans="1:6" s="14" customFormat="1" ht="13.45" x14ac:dyDescent="0.25">
      <c r="C24" s="280"/>
      <c r="D24" s="280"/>
      <c r="E24" s="280"/>
      <c r="F24" s="280"/>
    </row>
    <row r="25" spans="1:6" s="14" customFormat="1" ht="41.25" customHeight="1" x14ac:dyDescent="0.25">
      <c r="C25" s="280"/>
      <c r="D25" s="280"/>
      <c r="E25" s="280"/>
      <c r="F25" s="280"/>
    </row>
    <row r="27" spans="1:6" ht="13.45" x14ac:dyDescent="0.25">
      <c r="A27" s="83"/>
      <c r="B27" s="83"/>
      <c r="C27" s="284" t="s">
        <v>828</v>
      </c>
      <c r="D27" s="314"/>
      <c r="E27" s="314"/>
      <c r="F27" s="314"/>
    </row>
    <row r="28" spans="1:6" ht="13.45" x14ac:dyDescent="0.25">
      <c r="A28" s="112"/>
      <c r="B28" s="112"/>
      <c r="C28" s="314"/>
      <c r="D28" s="314"/>
      <c r="E28" s="314"/>
      <c r="F28" s="314" t="s">
        <v>1087</v>
      </c>
    </row>
    <row r="29" spans="1:6" ht="35.200000000000003" customHeight="1" x14ac:dyDescent="0.25">
      <c r="A29" s="1181" t="s">
        <v>520</v>
      </c>
      <c r="B29" s="1182"/>
      <c r="C29" s="1182"/>
      <c r="D29" s="1182"/>
      <c r="E29" s="1182"/>
      <c r="F29" s="1125"/>
    </row>
    <row r="30" spans="1:6" ht="40.299999999999997" x14ac:dyDescent="0.25">
      <c r="A30" s="1418"/>
      <c r="B30" s="1419"/>
      <c r="C30" s="656" t="s">
        <v>294</v>
      </c>
      <c r="D30" s="656" t="s">
        <v>829</v>
      </c>
      <c r="E30" s="656" t="s">
        <v>830</v>
      </c>
      <c r="F30" s="656" t="s">
        <v>1701</v>
      </c>
    </row>
    <row r="31" spans="1:6" ht="20.149999999999999" customHeight="1" x14ac:dyDescent="0.25">
      <c r="A31" s="1416" t="s">
        <v>831</v>
      </c>
      <c r="B31" s="1417"/>
      <c r="C31" s="243"/>
      <c r="D31" s="243"/>
      <c r="E31" s="254"/>
      <c r="F31" s="254"/>
    </row>
    <row r="32" spans="1:6" ht="20.149999999999999" customHeight="1" x14ac:dyDescent="0.25">
      <c r="A32" s="1416" t="s">
        <v>832</v>
      </c>
      <c r="B32" s="1417"/>
      <c r="C32" s="243"/>
      <c r="D32" s="243"/>
      <c r="E32" s="254" t="s">
        <v>833</v>
      </c>
      <c r="F32" s="243"/>
    </row>
    <row r="33" spans="1:6" ht="20.149999999999999" customHeight="1" x14ac:dyDescent="0.25">
      <c r="A33" s="1416" t="s">
        <v>834</v>
      </c>
      <c r="B33" s="1417"/>
      <c r="C33" s="243"/>
      <c r="D33" s="243"/>
      <c r="E33" s="254" t="s">
        <v>833</v>
      </c>
      <c r="F33" s="243" t="s">
        <v>835</v>
      </c>
    </row>
    <row r="34" spans="1:6" ht="20.149999999999999" customHeight="1" x14ac:dyDescent="0.25">
      <c r="A34" s="1416" t="s">
        <v>836</v>
      </c>
      <c r="B34" s="1417"/>
      <c r="C34" s="254" t="s">
        <v>833</v>
      </c>
      <c r="D34" s="243" t="s">
        <v>835</v>
      </c>
      <c r="E34" s="254"/>
      <c r="F34" s="243" t="s">
        <v>835</v>
      </c>
    </row>
    <row r="35" spans="1:6" ht="20.149999999999999" customHeight="1" x14ac:dyDescent="0.25">
      <c r="A35" s="1416" t="s">
        <v>837</v>
      </c>
      <c r="B35" s="1417"/>
      <c r="C35" s="243"/>
      <c r="D35" s="243"/>
      <c r="E35" s="243"/>
      <c r="F35" s="243"/>
    </row>
    <row r="36" spans="1:6" ht="20.149999999999999" customHeight="1" x14ac:dyDescent="0.25">
      <c r="A36" s="1416" t="s">
        <v>838</v>
      </c>
      <c r="B36" s="1417"/>
      <c r="C36" s="243"/>
      <c r="D36" s="243"/>
      <c r="E36" s="243"/>
      <c r="F36" s="243"/>
    </row>
    <row r="37" spans="1:6" ht="20.149999999999999" customHeight="1" x14ac:dyDescent="0.25">
      <c r="A37" s="1416" t="s">
        <v>839</v>
      </c>
      <c r="B37" s="1417"/>
      <c r="C37" s="243"/>
      <c r="D37" s="243"/>
      <c r="E37" s="243"/>
      <c r="F37" s="243"/>
    </row>
    <row r="38" spans="1:6" ht="20.149999999999999" customHeight="1" x14ac:dyDescent="0.25">
      <c r="A38" s="1416" t="s">
        <v>840</v>
      </c>
      <c r="B38" s="1417"/>
      <c r="C38" s="243"/>
      <c r="D38" s="243"/>
      <c r="E38" s="243"/>
      <c r="F38" s="243"/>
    </row>
    <row r="39" spans="1:6" ht="20.149999999999999" customHeight="1" x14ac:dyDescent="0.25">
      <c r="A39" s="1416" t="s">
        <v>841</v>
      </c>
      <c r="B39" s="1417"/>
      <c r="C39" s="467">
        <f>C31-C32-C33+C35-C36-C37-C38</f>
        <v>0</v>
      </c>
      <c r="D39" s="467">
        <f>D31-D32-D33+D35-D36-D37-D38</f>
        <v>0</v>
      </c>
      <c r="E39" s="467">
        <f>E31-E34+E35-E36-E37-E38</f>
        <v>0</v>
      </c>
      <c r="F39" s="467">
        <f>F31-F32+F35-F36-F37-F38</f>
        <v>0</v>
      </c>
    </row>
    <row r="40" spans="1:6" ht="20.149999999999999" customHeight="1" x14ac:dyDescent="0.25">
      <c r="A40" s="1416" t="s">
        <v>1710</v>
      </c>
      <c r="B40" s="1417"/>
      <c r="C40" s="813">
        <f>IF(C39&lt;0,0,0.75*C39)</f>
        <v>0</v>
      </c>
      <c r="D40" s="813">
        <f>IF(D39&lt;0,0,0.75*D39)</f>
        <v>0</v>
      </c>
      <c r="E40" s="813">
        <f>IF(E39&lt;0,0,0.75*E39)</f>
        <v>0</v>
      </c>
      <c r="F40" s="813">
        <f>IF(F39&lt;0,0,0.75*F39)</f>
        <v>0</v>
      </c>
    </row>
    <row r="41" spans="1:6" ht="20.149999999999999" customHeight="1" x14ac:dyDescent="0.25">
      <c r="A41" s="1181" t="s">
        <v>526</v>
      </c>
      <c r="B41" s="1182"/>
      <c r="C41" s="1182"/>
      <c r="D41" s="1182"/>
      <c r="E41" s="1182"/>
      <c r="F41" s="1125"/>
    </row>
    <row r="42" spans="1:6" ht="20.149999999999999" customHeight="1" x14ac:dyDescent="0.25">
      <c r="A42" s="1416" t="s">
        <v>842</v>
      </c>
      <c r="B42" s="1417"/>
      <c r="C42" s="243"/>
      <c r="D42" s="243"/>
      <c r="E42" s="243"/>
      <c r="F42" s="243"/>
    </row>
    <row r="43" spans="1:6" ht="20.149999999999999" customHeight="1" x14ac:dyDescent="0.25">
      <c r="A43" s="1416" t="s">
        <v>1046</v>
      </c>
      <c r="B43" s="1417"/>
      <c r="C43" s="812">
        <f>IF(C39&lt;0,MIN(-C39,C42),0)</f>
        <v>0</v>
      </c>
      <c r="D43" s="812">
        <f>IF(D39&lt;0,MIN(-D39,D42),0)</f>
        <v>0</v>
      </c>
      <c r="E43" s="812">
        <f>IF(E39&lt;0,MIN(-E39,E42),0)</f>
        <v>0</v>
      </c>
      <c r="F43" s="812">
        <f>IF(F39&lt;0,MIN(-F39,F42),0)</f>
        <v>0</v>
      </c>
    </row>
    <row r="44" spans="1:6" ht="20.149999999999999" customHeight="1" x14ac:dyDescent="0.25">
      <c r="A44" s="1416" t="s">
        <v>1047</v>
      </c>
      <c r="B44" s="1417"/>
      <c r="C44" s="467">
        <f>C40+C42-C43</f>
        <v>0</v>
      </c>
      <c r="D44" s="467">
        <f>D40+D42-D43</f>
        <v>0</v>
      </c>
      <c r="E44" s="467">
        <f>E40+E42-E43</f>
        <v>0</v>
      </c>
      <c r="F44" s="467">
        <f>F40+F42-F43</f>
        <v>0</v>
      </c>
    </row>
    <row r="45" spans="1:6" ht="20.149999999999999" customHeight="1" x14ac:dyDescent="0.25">
      <c r="A45" s="1416" t="s">
        <v>1711</v>
      </c>
      <c r="B45" s="1417"/>
      <c r="C45" s="243"/>
      <c r="D45" s="243"/>
      <c r="E45" s="243"/>
      <c r="F45" s="243"/>
    </row>
    <row r="46" spans="1:6" x14ac:dyDescent="0.25">
      <c r="A46" s="141" t="s">
        <v>1048</v>
      </c>
      <c r="B46" s="141"/>
      <c r="C46" s="330"/>
      <c r="D46" s="330"/>
      <c r="E46" s="330"/>
    </row>
    <row r="47" spans="1:6" x14ac:dyDescent="0.25">
      <c r="A47" s="141" t="s">
        <v>1049</v>
      </c>
      <c r="B47" s="141"/>
      <c r="C47" s="330"/>
      <c r="D47" s="330"/>
      <c r="E47" s="330"/>
    </row>
    <row r="48" spans="1:6" x14ac:dyDescent="0.25">
      <c r="A48" s="1415" t="s">
        <v>1712</v>
      </c>
      <c r="B48" s="1415"/>
      <c r="C48" s="1415"/>
      <c r="D48" s="1415"/>
      <c r="E48" s="1415"/>
      <c r="F48" s="1415"/>
    </row>
    <row r="49" spans="1:6" x14ac:dyDescent="0.25">
      <c r="A49" s="138" t="s">
        <v>1713</v>
      </c>
      <c r="B49" s="141"/>
      <c r="C49" s="330"/>
      <c r="D49" s="330"/>
      <c r="E49" s="330"/>
    </row>
    <row r="50" spans="1:6" ht="24.75" customHeight="1" x14ac:dyDescent="0.25">
      <c r="A50" s="1415" t="s">
        <v>1714</v>
      </c>
      <c r="B50" s="1415"/>
      <c r="C50" s="1415"/>
      <c r="D50" s="1415"/>
      <c r="E50" s="1415"/>
      <c r="F50" s="1415"/>
    </row>
    <row r="51" spans="1:6" x14ac:dyDescent="0.25">
      <c r="A51" s="138" t="s">
        <v>1050</v>
      </c>
      <c r="B51" s="141"/>
      <c r="C51" s="330"/>
      <c r="D51" s="330"/>
      <c r="E51" s="330"/>
    </row>
    <row r="52" spans="1:6" x14ac:dyDescent="0.25">
      <c r="A52" s="141" t="s">
        <v>1051</v>
      </c>
      <c r="B52" s="141"/>
      <c r="C52" s="330"/>
      <c r="D52" s="330"/>
      <c r="E52" s="330"/>
    </row>
    <row r="54" spans="1:6" ht="30.8" customHeight="1" x14ac:dyDescent="0.25">
      <c r="A54" s="1116" t="s">
        <v>1052</v>
      </c>
      <c r="B54" s="1116"/>
      <c r="C54" s="1116"/>
    </row>
    <row r="55" spans="1:6" ht="13.45" x14ac:dyDescent="0.25">
      <c r="A55" s="14"/>
      <c r="B55" s="15"/>
      <c r="C55" s="657" t="s">
        <v>510</v>
      </c>
    </row>
    <row r="56" spans="1:6" ht="23.1" customHeight="1" x14ac:dyDescent="0.25">
      <c r="A56" s="1181" t="s">
        <v>520</v>
      </c>
      <c r="B56" s="1182"/>
      <c r="C56" s="1125"/>
    </row>
    <row r="57" spans="1:6" ht="25" customHeight="1" x14ac:dyDescent="0.25">
      <c r="A57" s="1416" t="s">
        <v>1061</v>
      </c>
      <c r="B57" s="1417"/>
      <c r="C57" s="441"/>
    </row>
    <row r="58" spans="1:6" ht="25" customHeight="1" x14ac:dyDescent="0.25">
      <c r="A58" s="1416" t="s">
        <v>1062</v>
      </c>
      <c r="B58" s="1417"/>
      <c r="C58" s="441"/>
    </row>
    <row r="59" spans="1:6" ht="25" customHeight="1" x14ac:dyDescent="0.25">
      <c r="A59" s="1416" t="s">
        <v>1063</v>
      </c>
      <c r="B59" s="1417"/>
      <c r="C59" s="441"/>
    </row>
    <row r="60" spans="1:6" ht="25" customHeight="1" x14ac:dyDescent="0.25">
      <c r="A60" s="1416" t="s">
        <v>1064</v>
      </c>
      <c r="B60" s="1417"/>
      <c r="C60" s="441"/>
    </row>
    <row r="61" spans="1:6" ht="25" customHeight="1" x14ac:dyDescent="0.25">
      <c r="A61" s="1416" t="s">
        <v>1065</v>
      </c>
      <c r="B61" s="1417"/>
      <c r="C61" s="441"/>
    </row>
    <row r="62" spans="1:6" ht="25" customHeight="1" x14ac:dyDescent="0.25">
      <c r="A62" s="1416" t="s">
        <v>1066</v>
      </c>
      <c r="B62" s="1417"/>
      <c r="C62" s="441"/>
    </row>
    <row r="63" spans="1:6" ht="25" customHeight="1" x14ac:dyDescent="0.25">
      <c r="A63" s="1416" t="s">
        <v>1067</v>
      </c>
      <c r="B63" s="1417"/>
      <c r="C63" s="467">
        <f>C57+C58-C59-C60-C61-C62</f>
        <v>0</v>
      </c>
    </row>
    <row r="64" spans="1:6" ht="25" customHeight="1" x14ac:dyDescent="0.25">
      <c r="A64" s="1416" t="s">
        <v>1068</v>
      </c>
      <c r="B64" s="1417"/>
      <c r="C64" s="813">
        <f>IF(C63&lt;0,0,0.7*C63)</f>
        <v>0</v>
      </c>
    </row>
    <row r="65" spans="1:3" ht="25" customHeight="1" x14ac:dyDescent="0.25">
      <c r="A65" s="1181" t="s">
        <v>526</v>
      </c>
      <c r="B65" s="1182"/>
      <c r="C65" s="641"/>
    </row>
    <row r="66" spans="1:3" ht="25" customHeight="1" x14ac:dyDescent="0.25">
      <c r="A66" s="1416" t="s">
        <v>1069</v>
      </c>
      <c r="B66" s="1417"/>
      <c r="C66" s="441"/>
    </row>
    <row r="67" spans="1:3" ht="25" customHeight="1" x14ac:dyDescent="0.25">
      <c r="A67" s="1416" t="s">
        <v>1591</v>
      </c>
      <c r="B67" s="1417"/>
      <c r="C67" s="812">
        <f>IF(C63&lt;0,MIN(-C63,C66),0)</f>
        <v>0</v>
      </c>
    </row>
    <row r="68" spans="1:3" ht="25" customHeight="1" x14ac:dyDescent="0.25">
      <c r="A68" s="1416" t="s">
        <v>1070</v>
      </c>
      <c r="B68" s="1417"/>
      <c r="C68" s="467">
        <f>C64+C66-C67</f>
        <v>0</v>
      </c>
    </row>
    <row r="69" spans="1:3" ht="25" customHeight="1" x14ac:dyDescent="0.25">
      <c r="A69" s="1416" t="s">
        <v>1592</v>
      </c>
      <c r="B69" s="1417"/>
      <c r="C69" s="441"/>
    </row>
    <row r="70" spans="1:3" ht="13.45" x14ac:dyDescent="0.25">
      <c r="A70" s="84"/>
      <c r="B70" s="84"/>
    </row>
    <row r="71" spans="1:3" x14ac:dyDescent="0.25">
      <c r="A71" s="67" t="s">
        <v>1593</v>
      </c>
      <c r="B71" s="67"/>
    </row>
    <row r="72" spans="1:3" x14ac:dyDescent="0.25">
      <c r="A72" s="67" t="s">
        <v>1594</v>
      </c>
      <c r="B72" s="67"/>
    </row>
    <row r="73" spans="1:3" x14ac:dyDescent="0.25">
      <c r="A73" s="67" t="s">
        <v>1595</v>
      </c>
      <c r="B73" s="67"/>
    </row>
    <row r="74" spans="1:3" ht="58.6" customHeight="1" x14ac:dyDescent="0.25">
      <c r="A74" s="1420" t="s">
        <v>1702</v>
      </c>
      <c r="B74" s="1420"/>
    </row>
  </sheetData>
  <mergeCells count="48">
    <mergeCell ref="A54:C54"/>
    <mergeCell ref="A63:B63"/>
    <mergeCell ref="A64:B64"/>
    <mergeCell ref="A66:B66"/>
    <mergeCell ref="A74:B74"/>
    <mergeCell ref="A56:C56"/>
    <mergeCell ref="A57:B57"/>
    <mergeCell ref="A58:B58"/>
    <mergeCell ref="A59:B59"/>
    <mergeCell ref="A60:B60"/>
    <mergeCell ref="A61:B61"/>
    <mergeCell ref="A62:B62"/>
    <mergeCell ref="A68:B68"/>
    <mergeCell ref="A69:B69"/>
    <mergeCell ref="A67:B67"/>
    <mergeCell ref="A65:B65"/>
    <mergeCell ref="A29:F29"/>
    <mergeCell ref="A31:B31"/>
    <mergeCell ref="A32:B32"/>
    <mergeCell ref="A30:B30"/>
    <mergeCell ref="A50:F50"/>
    <mergeCell ref="A40:B40"/>
    <mergeCell ref="A42:B42"/>
    <mergeCell ref="A43:B43"/>
    <mergeCell ref="A44:B44"/>
    <mergeCell ref="A33:B33"/>
    <mergeCell ref="A45:B45"/>
    <mergeCell ref="A41:F41"/>
    <mergeCell ref="A36:B36"/>
    <mergeCell ref="A34:B34"/>
    <mergeCell ref="A35:B35"/>
    <mergeCell ref="A37:B37"/>
    <mergeCell ref="A48:F48"/>
    <mergeCell ref="A13:B13"/>
    <mergeCell ref="A10:B10"/>
    <mergeCell ref="A11:B11"/>
    <mergeCell ref="A3:B3"/>
    <mergeCell ref="A5:B5"/>
    <mergeCell ref="A8:B8"/>
    <mergeCell ref="A9:B9"/>
    <mergeCell ref="A7:B7"/>
    <mergeCell ref="A12:B12"/>
    <mergeCell ref="A38:B38"/>
    <mergeCell ref="A39:B39"/>
    <mergeCell ref="A14:B14"/>
    <mergeCell ref="A15:B15"/>
    <mergeCell ref="A16:B16"/>
    <mergeCell ref="A17:B17"/>
  </mergeCells>
  <phoneticPr fontId="14" type="noConversion"/>
  <printOptions horizontalCentered="1"/>
  <pageMargins left="0.47" right="0.39370078740157483" top="0.98425196850393704" bottom="0.98425196850393704" header="0.51181102362204722" footer="0.51181102362204722"/>
  <pageSetup paperSize="9" scale="90"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6"/>
  <dimension ref="A1:AN83"/>
  <sheetViews>
    <sheetView showGridLines="0" workbookViewId="0">
      <selection sqref="A1:H1"/>
    </sheetView>
  </sheetViews>
  <sheetFormatPr baseColWidth="10" defaultColWidth="11.453125" defaultRowHeight="16.55" customHeight="1" x14ac:dyDescent="0.25"/>
  <cols>
    <col min="1" max="1" width="3.453125" style="14" customWidth="1"/>
    <col min="2" max="2" width="6.26953125" style="14" customWidth="1"/>
    <col min="3" max="3" width="53" style="14" customWidth="1"/>
    <col min="4" max="4" width="10.1796875" style="280" customWidth="1"/>
    <col min="5" max="5" width="9.453125" style="280" customWidth="1"/>
    <col min="6" max="6" width="9.1796875" style="280" customWidth="1"/>
    <col min="7" max="7" width="8.81640625" style="280" customWidth="1"/>
    <col min="8" max="8" width="9" style="280" customWidth="1"/>
    <col min="9" max="16384" width="11.453125" style="14"/>
  </cols>
  <sheetData>
    <row r="1" spans="1:40" ht="16.55" customHeight="1" x14ac:dyDescent="0.25">
      <c r="A1" s="1126" t="s">
        <v>461</v>
      </c>
      <c r="B1" s="1126"/>
      <c r="C1" s="15" t="str">
        <f>'D04'!B1</f>
        <v xml:space="preserve"> ………………… </v>
      </c>
      <c r="I1" s="280"/>
      <c r="J1" s="280"/>
      <c r="K1" s="280"/>
      <c r="L1" s="280"/>
      <c r="M1" s="280"/>
      <c r="N1" s="280"/>
      <c r="O1" s="280"/>
      <c r="P1" s="280"/>
      <c r="Q1" s="280"/>
      <c r="R1" s="280"/>
      <c r="S1" s="280"/>
      <c r="T1" s="280"/>
      <c r="U1" s="280"/>
      <c r="V1" s="280"/>
      <c r="W1" s="280"/>
      <c r="X1" s="280"/>
      <c r="Y1" s="280"/>
      <c r="Z1" s="280"/>
      <c r="AA1" s="280"/>
      <c r="AB1" s="280"/>
      <c r="AC1" s="280"/>
      <c r="AD1" s="280"/>
      <c r="AE1" s="280"/>
      <c r="AF1" s="280"/>
      <c r="AG1" s="280"/>
      <c r="AH1" s="280"/>
      <c r="AI1" s="280"/>
    </row>
    <row r="2" spans="1:40" ht="16.55" customHeight="1" x14ac:dyDescent="0.25">
      <c r="A2" s="1126" t="s">
        <v>926</v>
      </c>
      <c r="B2" s="1126"/>
      <c r="C2" s="155"/>
      <c r="I2" s="280"/>
      <c r="J2" s="280"/>
      <c r="K2" s="280"/>
      <c r="L2" s="280"/>
      <c r="M2" s="280"/>
      <c r="N2" s="280"/>
      <c r="O2" s="280"/>
      <c r="P2" s="280"/>
      <c r="Q2" s="280"/>
      <c r="R2" s="280"/>
      <c r="S2" s="280"/>
      <c r="T2" s="280"/>
      <c r="U2" s="280"/>
      <c r="V2" s="280"/>
      <c r="W2" s="280"/>
      <c r="X2" s="280"/>
      <c r="Y2" s="280"/>
      <c r="Z2" s="280"/>
      <c r="AA2" s="280"/>
      <c r="AB2" s="280"/>
      <c r="AC2" s="280"/>
      <c r="AD2" s="280"/>
      <c r="AE2" s="280"/>
      <c r="AF2" s="280"/>
      <c r="AG2" s="280"/>
      <c r="AH2" s="280"/>
      <c r="AI2" s="280"/>
    </row>
    <row r="3" spans="1:40" ht="45" customHeight="1" x14ac:dyDescent="0.25">
      <c r="A3" s="1194" t="s">
        <v>1703</v>
      </c>
      <c r="B3" s="1116"/>
      <c r="C3" s="1116"/>
      <c r="D3" s="1116"/>
      <c r="E3" s="1116"/>
      <c r="F3" s="1116"/>
    </row>
    <row r="4" spans="1:40" ht="24.05" customHeight="1" x14ac:dyDescent="0.25">
      <c r="A4" s="1117" t="s">
        <v>1596</v>
      </c>
      <c r="B4" s="1117"/>
      <c r="C4" s="1117"/>
      <c r="D4" s="1117"/>
      <c r="E4" s="1117"/>
      <c r="F4" s="1117"/>
    </row>
    <row r="5" spans="1:40" ht="27.95" customHeight="1" x14ac:dyDescent="0.25">
      <c r="A5" s="1181" t="s">
        <v>288</v>
      </c>
      <c r="B5" s="1182"/>
      <c r="C5" s="1182"/>
      <c r="D5" s="1125"/>
      <c r="E5" s="494" t="s">
        <v>42</v>
      </c>
      <c r="F5" s="494" t="s">
        <v>43</v>
      </c>
      <c r="G5" s="494" t="s">
        <v>44</v>
      </c>
      <c r="H5" s="494" t="s">
        <v>45</v>
      </c>
      <c r="I5" s="494" t="s">
        <v>46</v>
      </c>
      <c r="J5" s="494" t="s">
        <v>47</v>
      </c>
      <c r="K5" s="494" t="s">
        <v>48</v>
      </c>
      <c r="L5" s="494" t="s">
        <v>49</v>
      </c>
      <c r="M5" s="494" t="s">
        <v>50</v>
      </c>
      <c r="N5" s="494" t="s">
        <v>51</v>
      </c>
      <c r="O5" s="494" t="s">
        <v>52</v>
      </c>
      <c r="P5" s="494" t="s">
        <v>53</v>
      </c>
      <c r="Q5" s="494" t="s">
        <v>54</v>
      </c>
      <c r="R5" s="494" t="s">
        <v>55</v>
      </c>
      <c r="S5" s="494" t="s">
        <v>56</v>
      </c>
      <c r="T5" s="494" t="s">
        <v>57</v>
      </c>
      <c r="U5" s="494" t="s">
        <v>58</v>
      </c>
      <c r="V5" s="494" t="s">
        <v>59</v>
      </c>
      <c r="W5" s="494" t="s">
        <v>60</v>
      </c>
      <c r="X5" s="494" t="s">
        <v>61</v>
      </c>
      <c r="Y5" s="494" t="s">
        <v>62</v>
      </c>
      <c r="Z5" s="494" t="s">
        <v>63</v>
      </c>
      <c r="AA5" s="494" t="s">
        <v>64</v>
      </c>
      <c r="AB5" s="494" t="s">
        <v>65</v>
      </c>
      <c r="AC5" s="494" t="s">
        <v>66</v>
      </c>
      <c r="AD5" s="494" t="s">
        <v>67</v>
      </c>
      <c r="AE5" s="494" t="s">
        <v>68</v>
      </c>
      <c r="AF5" s="494" t="s">
        <v>69</v>
      </c>
      <c r="AG5" s="494" t="s">
        <v>70</v>
      </c>
      <c r="AH5" s="494" t="s">
        <v>71</v>
      </c>
      <c r="AI5" s="494" t="s">
        <v>72</v>
      </c>
      <c r="AJ5" s="494" t="s">
        <v>73</v>
      </c>
      <c r="AK5" s="243" t="s">
        <v>856</v>
      </c>
      <c r="AL5" s="280"/>
      <c r="AM5" s="280"/>
      <c r="AN5" s="280"/>
    </row>
    <row r="6" spans="1:40" ht="24.05" customHeight="1" x14ac:dyDescent="0.25">
      <c r="A6" s="17">
        <v>1</v>
      </c>
      <c r="B6" s="1428" t="s">
        <v>1597</v>
      </c>
      <c r="C6" s="1429"/>
      <c r="D6" s="1430"/>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68">
        <f>SUM(E6:E6)</f>
        <v>0</v>
      </c>
      <c r="AL6" s="280"/>
      <c r="AM6" s="280"/>
      <c r="AN6" s="280"/>
    </row>
    <row r="7" spans="1:40" ht="24.05" customHeight="1" x14ac:dyDescent="0.25">
      <c r="A7" s="21">
        <v>2</v>
      </c>
      <c r="B7" s="1428" t="s">
        <v>1598</v>
      </c>
      <c r="C7" s="1429"/>
      <c r="D7" s="1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268">
        <f>SUM(E7:E7)</f>
        <v>0</v>
      </c>
      <c r="AL7" s="280"/>
      <c r="AM7" s="280"/>
      <c r="AN7" s="280"/>
    </row>
    <row r="8" spans="1:40" ht="24.05" customHeight="1" x14ac:dyDescent="0.25">
      <c r="A8" s="21">
        <v>3</v>
      </c>
      <c r="B8" s="1428" t="s">
        <v>1599</v>
      </c>
      <c r="C8" s="1429"/>
      <c r="D8" s="1430"/>
      <c r="E8" s="645">
        <f>SUM(E9:E18)</f>
        <v>0</v>
      </c>
      <c r="F8" s="645">
        <f t="shared" ref="F8:AJ8" si="0">SUM(F9:F18)</f>
        <v>0</v>
      </c>
      <c r="G8" s="645">
        <f t="shared" si="0"/>
        <v>0</v>
      </c>
      <c r="H8" s="645">
        <f t="shared" si="0"/>
        <v>0</v>
      </c>
      <c r="I8" s="645">
        <f t="shared" si="0"/>
        <v>0</v>
      </c>
      <c r="J8" s="645">
        <f t="shared" si="0"/>
        <v>0</v>
      </c>
      <c r="K8" s="645">
        <f t="shared" si="0"/>
        <v>0</v>
      </c>
      <c r="L8" s="645">
        <f t="shared" si="0"/>
        <v>0</v>
      </c>
      <c r="M8" s="645">
        <f t="shared" si="0"/>
        <v>0</v>
      </c>
      <c r="N8" s="645">
        <f t="shared" si="0"/>
        <v>0</v>
      </c>
      <c r="O8" s="645">
        <f t="shared" si="0"/>
        <v>0</v>
      </c>
      <c r="P8" s="645">
        <f t="shared" si="0"/>
        <v>0</v>
      </c>
      <c r="Q8" s="645">
        <f t="shared" si="0"/>
        <v>0</v>
      </c>
      <c r="R8" s="645">
        <f t="shared" si="0"/>
        <v>0</v>
      </c>
      <c r="S8" s="645">
        <f t="shared" si="0"/>
        <v>0</v>
      </c>
      <c r="T8" s="645">
        <f t="shared" si="0"/>
        <v>0</v>
      </c>
      <c r="U8" s="645">
        <f t="shared" si="0"/>
        <v>0</v>
      </c>
      <c r="V8" s="645">
        <f t="shared" si="0"/>
        <v>0</v>
      </c>
      <c r="W8" s="645">
        <f t="shared" si="0"/>
        <v>0</v>
      </c>
      <c r="X8" s="645">
        <f t="shared" si="0"/>
        <v>0</v>
      </c>
      <c r="Y8" s="645">
        <f t="shared" si="0"/>
        <v>0</v>
      </c>
      <c r="Z8" s="645">
        <f t="shared" si="0"/>
        <v>0</v>
      </c>
      <c r="AA8" s="645">
        <f t="shared" si="0"/>
        <v>0</v>
      </c>
      <c r="AB8" s="645">
        <f t="shared" si="0"/>
        <v>0</v>
      </c>
      <c r="AC8" s="645">
        <f t="shared" si="0"/>
        <v>0</v>
      </c>
      <c r="AD8" s="645">
        <f t="shared" si="0"/>
        <v>0</v>
      </c>
      <c r="AE8" s="645">
        <f t="shared" si="0"/>
        <v>0</v>
      </c>
      <c r="AF8" s="645">
        <f t="shared" si="0"/>
        <v>0</v>
      </c>
      <c r="AG8" s="645">
        <f t="shared" si="0"/>
        <v>0</v>
      </c>
      <c r="AH8" s="645">
        <f t="shared" si="0"/>
        <v>0</v>
      </c>
      <c r="AI8" s="645">
        <f t="shared" si="0"/>
        <v>0</v>
      </c>
      <c r="AJ8" s="645">
        <f t="shared" si="0"/>
        <v>0</v>
      </c>
      <c r="AK8" s="268">
        <f>SUM(AK9:AK18)</f>
        <v>0</v>
      </c>
      <c r="AL8" s="280"/>
      <c r="AM8" s="280"/>
      <c r="AN8" s="280"/>
    </row>
    <row r="9" spans="1:40" ht="24.05" customHeight="1" x14ac:dyDescent="0.25">
      <c r="A9" s="1434"/>
      <c r="B9" s="1421" t="s">
        <v>471</v>
      </c>
      <c r="C9" s="1437"/>
      <c r="D9" s="1422"/>
      <c r="E9" s="642"/>
      <c r="F9" s="642"/>
      <c r="G9" s="642"/>
      <c r="H9" s="642"/>
      <c r="I9" s="642"/>
      <c r="J9" s="642"/>
      <c r="K9" s="642"/>
      <c r="L9" s="642"/>
      <c r="M9" s="642"/>
      <c r="N9" s="642"/>
      <c r="O9" s="642"/>
      <c r="P9" s="642"/>
      <c r="Q9" s="642"/>
      <c r="R9" s="642"/>
      <c r="S9" s="642"/>
      <c r="T9" s="642"/>
      <c r="U9" s="642"/>
      <c r="V9" s="642"/>
      <c r="W9" s="642"/>
      <c r="X9" s="642"/>
      <c r="Y9" s="642"/>
      <c r="Z9" s="642"/>
      <c r="AA9" s="642"/>
      <c r="AB9" s="642"/>
      <c r="AC9" s="642"/>
      <c r="AD9" s="642"/>
      <c r="AE9" s="642"/>
      <c r="AF9" s="642"/>
      <c r="AG9" s="642"/>
      <c r="AH9" s="642"/>
      <c r="AI9" s="642"/>
      <c r="AJ9" s="642"/>
      <c r="AK9" s="262">
        <f t="shared" ref="AK9:AK18" si="1">SUM(E9:E9)</f>
        <v>0</v>
      </c>
      <c r="AL9" s="280"/>
      <c r="AM9" s="280"/>
      <c r="AN9" s="280"/>
    </row>
    <row r="10" spans="1:40" ht="24.05" customHeight="1" x14ac:dyDescent="0.25">
      <c r="A10" s="1436"/>
      <c r="B10" s="1421" t="s">
        <v>431</v>
      </c>
      <c r="C10" s="1437"/>
      <c r="D10" s="1422"/>
      <c r="E10" s="290"/>
      <c r="F10" s="290"/>
      <c r="G10" s="290"/>
      <c r="H10" s="290"/>
      <c r="I10" s="290"/>
      <c r="J10" s="290"/>
      <c r="K10" s="290"/>
      <c r="L10" s="290"/>
      <c r="M10" s="290"/>
      <c r="N10" s="290"/>
      <c r="O10" s="290"/>
      <c r="P10" s="290"/>
      <c r="Q10" s="290"/>
      <c r="R10" s="290"/>
      <c r="S10" s="290"/>
      <c r="T10" s="290"/>
      <c r="U10" s="290"/>
      <c r="V10" s="290"/>
      <c r="W10" s="290"/>
      <c r="X10" s="290"/>
      <c r="Y10" s="290"/>
      <c r="Z10" s="290"/>
      <c r="AA10" s="290"/>
      <c r="AB10" s="290"/>
      <c r="AC10" s="290"/>
      <c r="AD10" s="290"/>
      <c r="AE10" s="290"/>
      <c r="AF10" s="290"/>
      <c r="AG10" s="290"/>
      <c r="AH10" s="290"/>
      <c r="AI10" s="290"/>
      <c r="AJ10" s="290"/>
      <c r="AK10" s="264">
        <f t="shared" si="1"/>
        <v>0</v>
      </c>
      <c r="AL10" s="280"/>
      <c r="AM10" s="280"/>
      <c r="AN10" s="280"/>
    </row>
    <row r="11" spans="1:40" ht="24.05" customHeight="1" x14ac:dyDescent="0.25">
      <c r="A11" s="1436"/>
      <c r="B11" s="1421" t="s">
        <v>528</v>
      </c>
      <c r="C11" s="1437"/>
      <c r="D11" s="1422"/>
      <c r="E11" s="290"/>
      <c r="F11" s="290"/>
      <c r="G11" s="290"/>
      <c r="H11" s="290"/>
      <c r="I11" s="290"/>
      <c r="J11" s="290"/>
      <c r="K11" s="290"/>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290"/>
      <c r="AK11" s="264">
        <f t="shared" si="1"/>
        <v>0</v>
      </c>
      <c r="AL11" s="280"/>
      <c r="AM11" s="280"/>
      <c r="AN11" s="280"/>
    </row>
    <row r="12" spans="1:40" ht="24.05" customHeight="1" x14ac:dyDescent="0.25">
      <c r="A12" s="1436"/>
      <c r="B12" s="1421" t="s">
        <v>529</v>
      </c>
      <c r="C12" s="1437"/>
      <c r="D12" s="1422"/>
      <c r="E12" s="290"/>
      <c r="F12" s="290"/>
      <c r="G12" s="290"/>
      <c r="H12" s="290"/>
      <c r="I12" s="290"/>
      <c r="J12" s="290"/>
      <c r="K12" s="290"/>
      <c r="L12" s="290"/>
      <c r="M12" s="290"/>
      <c r="N12" s="290"/>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264">
        <f t="shared" si="1"/>
        <v>0</v>
      </c>
      <c r="AL12" s="280"/>
      <c r="AM12" s="280"/>
      <c r="AN12" s="280"/>
    </row>
    <row r="13" spans="1:40" ht="24.05" customHeight="1" x14ac:dyDescent="0.25">
      <c r="A13" s="1436"/>
      <c r="B13" s="1421" t="s">
        <v>432</v>
      </c>
      <c r="C13" s="1437"/>
      <c r="D13" s="1422"/>
      <c r="E13" s="290"/>
      <c r="F13" s="290"/>
      <c r="G13" s="290"/>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64">
        <f t="shared" si="1"/>
        <v>0</v>
      </c>
      <c r="AL13" s="280"/>
      <c r="AM13" s="280"/>
      <c r="AN13" s="280"/>
    </row>
    <row r="14" spans="1:40" ht="24.05" customHeight="1" x14ac:dyDescent="0.25">
      <c r="A14" s="1436"/>
      <c r="B14" s="1421" t="s">
        <v>530</v>
      </c>
      <c r="C14" s="1437"/>
      <c r="D14" s="1422"/>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64">
        <f t="shared" si="1"/>
        <v>0</v>
      </c>
      <c r="AL14" s="280"/>
      <c r="AM14" s="280"/>
      <c r="AN14" s="280"/>
    </row>
    <row r="15" spans="1:40" ht="24.05" customHeight="1" x14ac:dyDescent="0.25">
      <c r="A15" s="1436"/>
      <c r="B15" s="1421" t="s">
        <v>433</v>
      </c>
      <c r="C15" s="1437"/>
      <c r="D15" s="1422"/>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64">
        <f t="shared" si="1"/>
        <v>0</v>
      </c>
      <c r="AL15" s="280"/>
      <c r="AM15" s="280"/>
      <c r="AN15" s="280"/>
    </row>
    <row r="16" spans="1:40" ht="24.05" customHeight="1" x14ac:dyDescent="0.25">
      <c r="A16" s="1436"/>
      <c r="B16" s="1421" t="s">
        <v>434</v>
      </c>
      <c r="C16" s="1437"/>
      <c r="D16" s="1422"/>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264">
        <f t="shared" si="1"/>
        <v>0</v>
      </c>
      <c r="AL16" s="280"/>
      <c r="AM16" s="280"/>
      <c r="AN16" s="280"/>
    </row>
    <row r="17" spans="1:40" ht="24.05" customHeight="1" x14ac:dyDescent="0.25">
      <c r="A17" s="1436"/>
      <c r="B17" s="1421" t="s">
        <v>435</v>
      </c>
      <c r="C17" s="1437"/>
      <c r="D17" s="1422"/>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64">
        <f t="shared" si="1"/>
        <v>0</v>
      </c>
      <c r="AL17" s="280"/>
      <c r="AM17" s="280"/>
      <c r="AN17" s="280"/>
    </row>
    <row r="18" spans="1:40" ht="24.05" customHeight="1" x14ac:dyDescent="0.25">
      <c r="A18" s="1435"/>
      <c r="B18" s="1421" t="s">
        <v>764</v>
      </c>
      <c r="C18" s="1437"/>
      <c r="D18" s="142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65">
        <f t="shared" si="1"/>
        <v>0</v>
      </c>
      <c r="AL18" s="280"/>
      <c r="AM18" s="280"/>
      <c r="AN18" s="280"/>
    </row>
    <row r="19" spans="1:40" ht="24.05" customHeight="1" x14ac:dyDescent="0.25">
      <c r="A19" s="21">
        <v>4</v>
      </c>
      <c r="B19" s="1428" t="s">
        <v>765</v>
      </c>
      <c r="C19" s="1429"/>
      <c r="D19" s="1430"/>
      <c r="E19" s="645">
        <f>SUM(E20:E21)</f>
        <v>0</v>
      </c>
      <c r="F19" s="645">
        <f t="shared" ref="F19:AJ19" si="2">SUM(F20:F21)</f>
        <v>0</v>
      </c>
      <c r="G19" s="645">
        <f t="shared" si="2"/>
        <v>0</v>
      </c>
      <c r="H19" s="645">
        <f t="shared" si="2"/>
        <v>0</v>
      </c>
      <c r="I19" s="645">
        <f t="shared" si="2"/>
        <v>0</v>
      </c>
      <c r="J19" s="645">
        <f t="shared" si="2"/>
        <v>0</v>
      </c>
      <c r="K19" s="645">
        <f t="shared" si="2"/>
        <v>0</v>
      </c>
      <c r="L19" s="645">
        <f t="shared" si="2"/>
        <v>0</v>
      </c>
      <c r="M19" s="645">
        <f t="shared" si="2"/>
        <v>0</v>
      </c>
      <c r="N19" s="645">
        <f t="shared" si="2"/>
        <v>0</v>
      </c>
      <c r="O19" s="645">
        <f t="shared" si="2"/>
        <v>0</v>
      </c>
      <c r="P19" s="645">
        <f t="shared" si="2"/>
        <v>0</v>
      </c>
      <c r="Q19" s="645">
        <f t="shared" si="2"/>
        <v>0</v>
      </c>
      <c r="R19" s="645">
        <f t="shared" si="2"/>
        <v>0</v>
      </c>
      <c r="S19" s="645">
        <f t="shared" si="2"/>
        <v>0</v>
      </c>
      <c r="T19" s="645">
        <f t="shared" si="2"/>
        <v>0</v>
      </c>
      <c r="U19" s="645">
        <f t="shared" si="2"/>
        <v>0</v>
      </c>
      <c r="V19" s="645">
        <f t="shared" si="2"/>
        <v>0</v>
      </c>
      <c r="W19" s="645">
        <f t="shared" si="2"/>
        <v>0</v>
      </c>
      <c r="X19" s="645">
        <f t="shared" si="2"/>
        <v>0</v>
      </c>
      <c r="Y19" s="645">
        <f t="shared" si="2"/>
        <v>0</v>
      </c>
      <c r="Z19" s="645">
        <f t="shared" si="2"/>
        <v>0</v>
      </c>
      <c r="AA19" s="645">
        <f t="shared" si="2"/>
        <v>0</v>
      </c>
      <c r="AB19" s="645">
        <f t="shared" si="2"/>
        <v>0</v>
      </c>
      <c r="AC19" s="645">
        <f t="shared" si="2"/>
        <v>0</v>
      </c>
      <c r="AD19" s="645">
        <f t="shared" si="2"/>
        <v>0</v>
      </c>
      <c r="AE19" s="645">
        <f t="shared" si="2"/>
        <v>0</v>
      </c>
      <c r="AF19" s="645">
        <f t="shared" si="2"/>
        <v>0</v>
      </c>
      <c r="AG19" s="645">
        <f t="shared" si="2"/>
        <v>0</v>
      </c>
      <c r="AH19" s="645">
        <f t="shared" si="2"/>
        <v>0</v>
      </c>
      <c r="AI19" s="645">
        <f t="shared" si="2"/>
        <v>0</v>
      </c>
      <c r="AJ19" s="645">
        <f t="shared" si="2"/>
        <v>0</v>
      </c>
      <c r="AK19" s="268">
        <f>SUM(AK20:AK21)</f>
        <v>0</v>
      </c>
      <c r="AL19" s="280"/>
      <c r="AM19" s="280"/>
      <c r="AN19" s="280"/>
    </row>
    <row r="20" spans="1:40" ht="24.05" customHeight="1" x14ac:dyDescent="0.25">
      <c r="A20" s="1434"/>
      <c r="B20" s="1421" t="s">
        <v>766</v>
      </c>
      <c r="C20" s="1437"/>
      <c r="D20" s="1422"/>
      <c r="E20" s="642"/>
      <c r="F20" s="642"/>
      <c r="G20" s="642"/>
      <c r="H20" s="642"/>
      <c r="I20" s="642"/>
      <c r="J20" s="642"/>
      <c r="K20" s="642"/>
      <c r="L20" s="642"/>
      <c r="M20" s="642"/>
      <c r="N20" s="642"/>
      <c r="O20" s="642"/>
      <c r="P20" s="642"/>
      <c r="Q20" s="642"/>
      <c r="R20" s="642"/>
      <c r="S20" s="642"/>
      <c r="T20" s="642"/>
      <c r="U20" s="642"/>
      <c r="V20" s="642"/>
      <c r="W20" s="642"/>
      <c r="X20" s="642"/>
      <c r="Y20" s="642"/>
      <c r="Z20" s="642"/>
      <c r="AA20" s="642"/>
      <c r="AB20" s="642"/>
      <c r="AC20" s="642"/>
      <c r="AD20" s="642"/>
      <c r="AE20" s="642"/>
      <c r="AF20" s="642"/>
      <c r="AG20" s="642"/>
      <c r="AH20" s="642"/>
      <c r="AI20" s="642"/>
      <c r="AJ20" s="642"/>
      <c r="AK20" s="262">
        <f>SUM(E20:E20)</f>
        <v>0</v>
      </c>
      <c r="AL20" s="280"/>
      <c r="AM20" s="280"/>
      <c r="AN20" s="280"/>
    </row>
    <row r="21" spans="1:40" ht="24.05" customHeight="1" x14ac:dyDescent="0.25">
      <c r="A21" s="1435"/>
      <c r="B21" s="1421" t="s">
        <v>767</v>
      </c>
      <c r="C21" s="1437"/>
      <c r="D21" s="1422"/>
      <c r="E21" s="292"/>
      <c r="F21" s="292"/>
      <c r="G21" s="292"/>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65">
        <f>SUM(E21:E21)</f>
        <v>0</v>
      </c>
      <c r="AL21" s="280"/>
      <c r="AM21" s="280"/>
      <c r="AN21" s="280"/>
    </row>
    <row r="22" spans="1:40" ht="24.05" customHeight="1" x14ac:dyDescent="0.25">
      <c r="A22" s="21">
        <v>5</v>
      </c>
      <c r="B22" s="1428" t="s">
        <v>1704</v>
      </c>
      <c r="C22" s="1429"/>
      <c r="D22" s="1430"/>
      <c r="E22" s="430"/>
      <c r="F22" s="430"/>
      <c r="G22" s="430"/>
      <c r="H22" s="430"/>
      <c r="I22" s="430"/>
      <c r="J22" s="430"/>
      <c r="K22" s="430"/>
      <c r="L22" s="430"/>
      <c r="M22" s="430"/>
      <c r="N22" s="430"/>
      <c r="O22" s="430"/>
      <c r="P22" s="430"/>
      <c r="Q22" s="430"/>
      <c r="R22" s="430"/>
      <c r="S22" s="430"/>
      <c r="T22" s="430"/>
      <c r="U22" s="430"/>
      <c r="V22" s="430"/>
      <c r="W22" s="430"/>
      <c r="X22" s="430"/>
      <c r="Y22" s="430"/>
      <c r="Z22" s="430"/>
      <c r="AA22" s="430"/>
      <c r="AB22" s="430"/>
      <c r="AC22" s="430"/>
      <c r="AD22" s="430"/>
      <c r="AE22" s="430"/>
      <c r="AF22" s="430"/>
      <c r="AG22" s="430"/>
      <c r="AH22" s="430"/>
      <c r="AI22" s="430"/>
      <c r="AJ22" s="430"/>
      <c r="AK22" s="268">
        <f>SUM(E22:E22)</f>
        <v>0</v>
      </c>
      <c r="AL22" s="280"/>
      <c r="AM22" s="280"/>
      <c r="AN22" s="280"/>
    </row>
    <row r="23" spans="1:40" ht="24.05" customHeight="1" x14ac:dyDescent="0.25">
      <c r="A23" s="71">
        <v>6</v>
      </c>
      <c r="B23" s="1428" t="s">
        <v>768</v>
      </c>
      <c r="C23" s="1429"/>
      <c r="D23" s="1430"/>
      <c r="E23" s="990"/>
      <c r="F23" s="990"/>
      <c r="G23" s="990"/>
      <c r="H23" s="990"/>
      <c r="I23" s="990"/>
      <c r="J23" s="990"/>
      <c r="K23" s="990"/>
      <c r="L23" s="990"/>
      <c r="M23" s="990"/>
      <c r="N23" s="990"/>
      <c r="O23" s="990"/>
      <c r="P23" s="990"/>
      <c r="Q23" s="990"/>
      <c r="R23" s="990"/>
      <c r="S23" s="990"/>
      <c r="T23" s="990"/>
      <c r="U23" s="990"/>
      <c r="V23" s="990"/>
      <c r="W23" s="990"/>
      <c r="X23" s="990"/>
      <c r="Y23" s="990"/>
      <c r="Z23" s="990"/>
      <c r="AA23" s="990"/>
      <c r="AB23" s="990"/>
      <c r="AC23" s="990"/>
      <c r="AD23" s="990"/>
      <c r="AE23" s="990"/>
      <c r="AF23" s="990"/>
      <c r="AG23" s="990"/>
      <c r="AH23" s="990"/>
      <c r="AI23" s="990"/>
      <c r="AJ23" s="990"/>
      <c r="AK23" s="262">
        <f>SUM(E23:E23)</f>
        <v>0</v>
      </c>
      <c r="AL23" s="280"/>
      <c r="AM23" s="280"/>
      <c r="AN23" s="280"/>
    </row>
    <row r="24" spans="1:40" ht="24.05" customHeight="1" x14ac:dyDescent="0.25">
      <c r="A24" s="187"/>
      <c r="B24" s="1182" t="s">
        <v>769</v>
      </c>
      <c r="C24" s="1182"/>
      <c r="D24" s="1439"/>
      <c r="E24" s="646">
        <f>E6+E7-E8-E22+E23</f>
        <v>0</v>
      </c>
      <c r="F24" s="646">
        <f t="shared" ref="F24:AJ24" si="3">F6+F7-F8-F22+F23</f>
        <v>0</v>
      </c>
      <c r="G24" s="646">
        <f t="shared" si="3"/>
        <v>0</v>
      </c>
      <c r="H24" s="646">
        <f t="shared" si="3"/>
        <v>0</v>
      </c>
      <c r="I24" s="646">
        <f t="shared" si="3"/>
        <v>0</v>
      </c>
      <c r="J24" s="646">
        <f t="shared" si="3"/>
        <v>0</v>
      </c>
      <c r="K24" s="646">
        <f t="shared" si="3"/>
        <v>0</v>
      </c>
      <c r="L24" s="646">
        <f t="shared" si="3"/>
        <v>0</v>
      </c>
      <c r="M24" s="646">
        <f t="shared" si="3"/>
        <v>0</v>
      </c>
      <c r="N24" s="646">
        <f t="shared" si="3"/>
        <v>0</v>
      </c>
      <c r="O24" s="646">
        <f t="shared" si="3"/>
        <v>0</v>
      </c>
      <c r="P24" s="646">
        <f t="shared" si="3"/>
        <v>0</v>
      </c>
      <c r="Q24" s="646">
        <f t="shared" si="3"/>
        <v>0</v>
      </c>
      <c r="R24" s="646">
        <f t="shared" si="3"/>
        <v>0</v>
      </c>
      <c r="S24" s="646">
        <f t="shared" si="3"/>
        <v>0</v>
      </c>
      <c r="T24" s="646">
        <f t="shared" si="3"/>
        <v>0</v>
      </c>
      <c r="U24" s="646">
        <f t="shared" si="3"/>
        <v>0</v>
      </c>
      <c r="V24" s="646">
        <f t="shared" si="3"/>
        <v>0</v>
      </c>
      <c r="W24" s="646">
        <f t="shared" si="3"/>
        <v>0</v>
      </c>
      <c r="X24" s="646">
        <f t="shared" si="3"/>
        <v>0</v>
      </c>
      <c r="Y24" s="646">
        <f t="shared" si="3"/>
        <v>0</v>
      </c>
      <c r="Z24" s="646">
        <f t="shared" si="3"/>
        <v>0</v>
      </c>
      <c r="AA24" s="646">
        <f t="shared" si="3"/>
        <v>0</v>
      </c>
      <c r="AB24" s="646">
        <f t="shared" si="3"/>
        <v>0</v>
      </c>
      <c r="AC24" s="646">
        <f t="shared" si="3"/>
        <v>0</v>
      </c>
      <c r="AD24" s="646">
        <f t="shared" si="3"/>
        <v>0</v>
      </c>
      <c r="AE24" s="646">
        <f t="shared" si="3"/>
        <v>0</v>
      </c>
      <c r="AF24" s="646">
        <f t="shared" si="3"/>
        <v>0</v>
      </c>
      <c r="AG24" s="646">
        <f t="shared" si="3"/>
        <v>0</v>
      </c>
      <c r="AH24" s="646">
        <f t="shared" si="3"/>
        <v>0</v>
      </c>
      <c r="AI24" s="646">
        <f t="shared" si="3"/>
        <v>0</v>
      </c>
      <c r="AJ24" s="646">
        <f t="shared" si="3"/>
        <v>0</v>
      </c>
      <c r="AK24" s="433">
        <f>AK6+AK7-AK8-AK22+AK23</f>
        <v>0</v>
      </c>
      <c r="AL24" s="280"/>
      <c r="AM24" s="280"/>
      <c r="AN24" s="280"/>
    </row>
    <row r="25" spans="1:40" ht="39.799999999999997" customHeight="1" x14ac:dyDescent="0.25"/>
    <row r="26" spans="1:40" ht="24.05" customHeight="1" x14ac:dyDescent="0.25">
      <c r="A26" s="1116" t="s">
        <v>1322</v>
      </c>
      <c r="B26" s="1116"/>
      <c r="C26" s="1116"/>
      <c r="D26" s="1116"/>
      <c r="E26" s="1116"/>
      <c r="F26" s="1116"/>
    </row>
    <row r="27" spans="1:40" ht="24.05" customHeight="1" x14ac:dyDescent="0.25"/>
    <row r="28" spans="1:40" ht="24.05" customHeight="1" x14ac:dyDescent="0.25">
      <c r="A28" s="24"/>
      <c r="B28" s="1181" t="s">
        <v>288</v>
      </c>
      <c r="C28" s="1182"/>
      <c r="D28" s="1125"/>
      <c r="E28" s="494" t="s">
        <v>42</v>
      </c>
      <c r="F28" s="494" t="s">
        <v>43</v>
      </c>
      <c r="G28" s="494" t="s">
        <v>44</v>
      </c>
      <c r="H28" s="494" t="s">
        <v>45</v>
      </c>
      <c r="I28" s="494" t="s">
        <v>46</v>
      </c>
      <c r="J28" s="494" t="s">
        <v>47</v>
      </c>
      <c r="K28" s="494" t="s">
        <v>48</v>
      </c>
      <c r="L28" s="494" t="s">
        <v>49</v>
      </c>
      <c r="M28" s="494" t="s">
        <v>50</v>
      </c>
      <c r="N28" s="494" t="s">
        <v>51</v>
      </c>
      <c r="O28" s="494" t="s">
        <v>52</v>
      </c>
      <c r="P28" s="494" t="s">
        <v>53</v>
      </c>
      <c r="Q28" s="494" t="s">
        <v>54</v>
      </c>
      <c r="R28" s="494" t="s">
        <v>55</v>
      </c>
      <c r="S28" s="494" t="s">
        <v>56</v>
      </c>
      <c r="T28" s="494" t="s">
        <v>57</v>
      </c>
      <c r="U28" s="494" t="s">
        <v>58</v>
      </c>
      <c r="V28" s="494" t="s">
        <v>59</v>
      </c>
      <c r="W28" s="494" t="s">
        <v>60</v>
      </c>
      <c r="X28" s="494" t="s">
        <v>61</v>
      </c>
      <c r="Y28" s="494" t="s">
        <v>62</v>
      </c>
      <c r="Z28" s="494" t="s">
        <v>63</v>
      </c>
      <c r="AA28" s="494" t="s">
        <v>64</v>
      </c>
      <c r="AB28" s="494" t="s">
        <v>65</v>
      </c>
      <c r="AC28" s="494" t="s">
        <v>66</v>
      </c>
      <c r="AD28" s="494" t="s">
        <v>67</v>
      </c>
      <c r="AE28" s="494" t="s">
        <v>68</v>
      </c>
      <c r="AF28" s="494" t="s">
        <v>69</v>
      </c>
      <c r="AG28" s="494" t="s">
        <v>70</v>
      </c>
      <c r="AH28" s="494" t="s">
        <v>71</v>
      </c>
      <c r="AI28" s="243" t="s">
        <v>72</v>
      </c>
      <c r="AJ28" s="317" t="s">
        <v>408</v>
      </c>
      <c r="AK28" s="317" t="s">
        <v>407</v>
      </c>
      <c r="AL28" s="280"/>
      <c r="AM28" s="280"/>
    </row>
    <row r="29" spans="1:40" ht="24.05" customHeight="1" x14ac:dyDescent="0.25">
      <c r="A29" s="21">
        <v>1</v>
      </c>
      <c r="B29" s="1416" t="s">
        <v>1715</v>
      </c>
      <c r="C29" s="1438"/>
      <c r="D29" s="1417"/>
      <c r="E29" s="636"/>
      <c r="F29" s="636"/>
      <c r="G29" s="636"/>
      <c r="H29" s="636"/>
      <c r="I29" s="636"/>
      <c r="J29" s="636"/>
      <c r="K29" s="636"/>
      <c r="L29" s="636"/>
      <c r="M29" s="636"/>
      <c r="N29" s="636"/>
      <c r="O29" s="636"/>
      <c r="P29" s="636"/>
      <c r="Q29" s="636"/>
      <c r="R29" s="636"/>
      <c r="S29" s="636"/>
      <c r="T29" s="636"/>
      <c r="U29" s="636"/>
      <c r="V29" s="636"/>
      <c r="W29" s="636"/>
      <c r="X29" s="636"/>
      <c r="Y29" s="636"/>
      <c r="Z29" s="636"/>
      <c r="AA29" s="636"/>
      <c r="AB29" s="636"/>
      <c r="AC29" s="636"/>
      <c r="AD29" s="636"/>
      <c r="AE29" s="636"/>
      <c r="AF29" s="636"/>
      <c r="AG29" s="636"/>
      <c r="AH29" s="636"/>
      <c r="AI29" s="636"/>
      <c r="AJ29" s="636"/>
      <c r="AK29" s="647">
        <f>SUM(E29:AJ29)</f>
        <v>0</v>
      </c>
      <c r="AL29" s="280"/>
      <c r="AM29" s="280"/>
    </row>
    <row r="30" spans="1:40" ht="24.05" customHeight="1" x14ac:dyDescent="0.25">
      <c r="A30" s="21">
        <v>2</v>
      </c>
      <c r="B30" s="1416" t="s">
        <v>1716</v>
      </c>
      <c r="C30" s="1438"/>
      <c r="D30" s="1417"/>
      <c r="E30" s="636"/>
      <c r="F30" s="636"/>
      <c r="G30" s="636"/>
      <c r="H30" s="636"/>
      <c r="I30" s="636"/>
      <c r="J30" s="636"/>
      <c r="K30" s="636"/>
      <c r="L30" s="636"/>
      <c r="M30" s="636"/>
      <c r="N30" s="636"/>
      <c r="O30" s="636"/>
      <c r="P30" s="636"/>
      <c r="Q30" s="636"/>
      <c r="R30" s="636"/>
      <c r="S30" s="636"/>
      <c r="T30" s="636"/>
      <c r="U30" s="636"/>
      <c r="V30" s="636"/>
      <c r="W30" s="636"/>
      <c r="X30" s="636"/>
      <c r="Y30" s="636"/>
      <c r="Z30" s="636"/>
      <c r="AA30" s="636"/>
      <c r="AB30" s="636"/>
      <c r="AC30" s="636"/>
      <c r="AD30" s="636"/>
      <c r="AE30" s="636"/>
      <c r="AF30" s="636"/>
      <c r="AG30" s="636"/>
      <c r="AH30" s="636"/>
      <c r="AI30" s="636"/>
      <c r="AJ30" s="636"/>
      <c r="AK30" s="647">
        <f>SUM(E30:AJ30)</f>
        <v>0</v>
      </c>
      <c r="AL30" s="280"/>
      <c r="AM30" s="280"/>
    </row>
    <row r="31" spans="1:40" ht="24.05" customHeight="1" x14ac:dyDescent="0.25">
      <c r="A31" s="21">
        <v>3</v>
      </c>
      <c r="B31" s="1416" t="s">
        <v>1717</v>
      </c>
      <c r="C31" s="1438"/>
      <c r="D31" s="1417"/>
      <c r="E31" s="647">
        <f>(E29+E30)/2</f>
        <v>0</v>
      </c>
      <c r="F31" s="647">
        <f t="shared" ref="F31:AI31" si="4">(F29+F30)/2</f>
        <v>0</v>
      </c>
      <c r="G31" s="647">
        <f t="shared" si="4"/>
        <v>0</v>
      </c>
      <c r="H31" s="647">
        <f t="shared" si="4"/>
        <v>0</v>
      </c>
      <c r="I31" s="647">
        <f t="shared" si="4"/>
        <v>0</v>
      </c>
      <c r="J31" s="647">
        <f t="shared" si="4"/>
        <v>0</v>
      </c>
      <c r="K31" s="647">
        <f t="shared" si="4"/>
        <v>0</v>
      </c>
      <c r="L31" s="647">
        <f t="shared" si="4"/>
        <v>0</v>
      </c>
      <c r="M31" s="647">
        <f t="shared" si="4"/>
        <v>0</v>
      </c>
      <c r="N31" s="647">
        <f t="shared" si="4"/>
        <v>0</v>
      </c>
      <c r="O31" s="647">
        <f t="shared" si="4"/>
        <v>0</v>
      </c>
      <c r="P31" s="647">
        <f t="shared" si="4"/>
        <v>0</v>
      </c>
      <c r="Q31" s="647">
        <f t="shared" si="4"/>
        <v>0</v>
      </c>
      <c r="R31" s="647">
        <f t="shared" si="4"/>
        <v>0</v>
      </c>
      <c r="S31" s="647">
        <f t="shared" si="4"/>
        <v>0</v>
      </c>
      <c r="T31" s="647">
        <f t="shared" si="4"/>
        <v>0</v>
      </c>
      <c r="U31" s="647">
        <f t="shared" si="4"/>
        <v>0</v>
      </c>
      <c r="V31" s="647">
        <f t="shared" si="4"/>
        <v>0</v>
      </c>
      <c r="W31" s="647">
        <f t="shared" si="4"/>
        <v>0</v>
      </c>
      <c r="X31" s="647">
        <f t="shared" si="4"/>
        <v>0</v>
      </c>
      <c r="Y31" s="647">
        <f t="shared" si="4"/>
        <v>0</v>
      </c>
      <c r="Z31" s="647">
        <f t="shared" si="4"/>
        <v>0</v>
      </c>
      <c r="AA31" s="647">
        <f t="shared" si="4"/>
        <v>0</v>
      </c>
      <c r="AB31" s="647">
        <f t="shared" si="4"/>
        <v>0</v>
      </c>
      <c r="AC31" s="647">
        <f t="shared" si="4"/>
        <v>0</v>
      </c>
      <c r="AD31" s="647">
        <f t="shared" si="4"/>
        <v>0</v>
      </c>
      <c r="AE31" s="647">
        <f t="shared" si="4"/>
        <v>0</v>
      </c>
      <c r="AF31" s="647">
        <f t="shared" si="4"/>
        <v>0</v>
      </c>
      <c r="AG31" s="647">
        <f t="shared" si="4"/>
        <v>0</v>
      </c>
      <c r="AH31" s="647">
        <f t="shared" si="4"/>
        <v>0</v>
      </c>
      <c r="AI31" s="647">
        <f t="shared" si="4"/>
        <v>0</v>
      </c>
      <c r="AJ31" s="647">
        <f>(AJ29+AJ30)/2</f>
        <v>0</v>
      </c>
      <c r="AK31" s="647">
        <f>(AK29+AK30)/2</f>
        <v>0</v>
      </c>
      <c r="AL31" s="280"/>
      <c r="AM31" s="280"/>
    </row>
    <row r="32" spans="1:40" ht="24.05" customHeight="1" x14ac:dyDescent="0.25">
      <c r="A32" s="21">
        <v>4</v>
      </c>
      <c r="B32" s="1416" t="s">
        <v>770</v>
      </c>
      <c r="C32" s="1438"/>
      <c r="D32" s="1417"/>
      <c r="E32" s="647" t="e">
        <f>E31/$AK31</f>
        <v>#DIV/0!</v>
      </c>
      <c r="F32" s="647" t="e">
        <f t="shared" ref="F32:AI32" si="5">F31/$AK31</f>
        <v>#DIV/0!</v>
      </c>
      <c r="G32" s="647" t="e">
        <f t="shared" si="5"/>
        <v>#DIV/0!</v>
      </c>
      <c r="H32" s="647" t="e">
        <f t="shared" si="5"/>
        <v>#DIV/0!</v>
      </c>
      <c r="I32" s="647" t="e">
        <f t="shared" si="5"/>
        <v>#DIV/0!</v>
      </c>
      <c r="J32" s="647" t="e">
        <f t="shared" si="5"/>
        <v>#DIV/0!</v>
      </c>
      <c r="K32" s="647" t="e">
        <f t="shared" si="5"/>
        <v>#DIV/0!</v>
      </c>
      <c r="L32" s="647" t="e">
        <f t="shared" si="5"/>
        <v>#DIV/0!</v>
      </c>
      <c r="M32" s="647" t="e">
        <f t="shared" si="5"/>
        <v>#DIV/0!</v>
      </c>
      <c r="N32" s="647" t="e">
        <f t="shared" si="5"/>
        <v>#DIV/0!</v>
      </c>
      <c r="O32" s="647" t="e">
        <f t="shared" si="5"/>
        <v>#DIV/0!</v>
      </c>
      <c r="P32" s="647" t="e">
        <f t="shared" si="5"/>
        <v>#DIV/0!</v>
      </c>
      <c r="Q32" s="647" t="e">
        <f t="shared" si="5"/>
        <v>#DIV/0!</v>
      </c>
      <c r="R32" s="647" t="e">
        <f t="shared" si="5"/>
        <v>#DIV/0!</v>
      </c>
      <c r="S32" s="647" t="e">
        <f t="shared" si="5"/>
        <v>#DIV/0!</v>
      </c>
      <c r="T32" s="647" t="e">
        <f t="shared" si="5"/>
        <v>#DIV/0!</v>
      </c>
      <c r="U32" s="647" t="e">
        <f t="shared" si="5"/>
        <v>#DIV/0!</v>
      </c>
      <c r="V32" s="647" t="e">
        <f t="shared" si="5"/>
        <v>#DIV/0!</v>
      </c>
      <c r="W32" s="647" t="e">
        <f t="shared" si="5"/>
        <v>#DIV/0!</v>
      </c>
      <c r="X32" s="647" t="e">
        <f t="shared" si="5"/>
        <v>#DIV/0!</v>
      </c>
      <c r="Y32" s="647" t="e">
        <f t="shared" si="5"/>
        <v>#DIV/0!</v>
      </c>
      <c r="Z32" s="647" t="e">
        <f t="shared" si="5"/>
        <v>#DIV/0!</v>
      </c>
      <c r="AA32" s="647" t="e">
        <f t="shared" si="5"/>
        <v>#DIV/0!</v>
      </c>
      <c r="AB32" s="647" t="e">
        <f t="shared" si="5"/>
        <v>#DIV/0!</v>
      </c>
      <c r="AC32" s="647" t="e">
        <f t="shared" si="5"/>
        <v>#DIV/0!</v>
      </c>
      <c r="AD32" s="647" t="e">
        <f t="shared" si="5"/>
        <v>#DIV/0!</v>
      </c>
      <c r="AE32" s="647" t="e">
        <f t="shared" si="5"/>
        <v>#DIV/0!</v>
      </c>
      <c r="AF32" s="647" t="e">
        <f t="shared" si="5"/>
        <v>#DIV/0!</v>
      </c>
      <c r="AG32" s="647" t="e">
        <f t="shared" si="5"/>
        <v>#DIV/0!</v>
      </c>
      <c r="AH32" s="647" t="e">
        <f t="shared" si="5"/>
        <v>#DIV/0!</v>
      </c>
      <c r="AI32" s="647" t="e">
        <f t="shared" si="5"/>
        <v>#DIV/0!</v>
      </c>
      <c r="AJ32" s="647" t="e">
        <f>AJ31/$AK31</f>
        <v>#DIV/0!</v>
      </c>
      <c r="AK32" s="647" t="e">
        <f>AK31/$AK31</f>
        <v>#DIV/0!</v>
      </c>
      <c r="AL32" s="280"/>
      <c r="AM32" s="280"/>
    </row>
    <row r="33" spans="1:40" ht="24.05" customHeight="1" x14ac:dyDescent="0.25">
      <c r="A33" s="133"/>
      <c r="B33" s="344"/>
      <c r="C33" s="344"/>
      <c r="D33" s="242"/>
      <c r="E33" s="242"/>
      <c r="F33" s="242"/>
    </row>
    <row r="34" spans="1:40" ht="24.05" customHeight="1" x14ac:dyDescent="0.25">
      <c r="A34" s="133"/>
      <c r="B34" s="344"/>
      <c r="C34" s="344"/>
      <c r="D34" s="242"/>
      <c r="E34" s="242"/>
      <c r="F34" s="242"/>
    </row>
    <row r="35" spans="1:40" ht="24.05" customHeight="1" x14ac:dyDescent="0.25">
      <c r="A35" s="133"/>
      <c r="B35" s="344"/>
      <c r="C35" s="344"/>
      <c r="D35" s="242"/>
      <c r="E35" s="242"/>
      <c r="F35" s="242"/>
    </row>
    <row r="36" spans="1:40" ht="16.55" customHeight="1" x14ac:dyDescent="0.25">
      <c r="A36" s="1304" t="s">
        <v>771</v>
      </c>
      <c r="B36" s="1304"/>
      <c r="C36" s="1304"/>
      <c r="D36" s="1304"/>
      <c r="E36" s="1304"/>
      <c r="F36" s="1304"/>
      <c r="G36" s="1304"/>
      <c r="H36" s="1304"/>
    </row>
    <row r="37" spans="1:40" ht="24.75" customHeight="1" x14ac:dyDescent="0.25">
      <c r="A37" s="1181" t="s">
        <v>772</v>
      </c>
      <c r="B37" s="1182"/>
      <c r="C37" s="1125"/>
      <c r="D37" s="494" t="s">
        <v>773</v>
      </c>
      <c r="E37" s="494" t="s">
        <v>42</v>
      </c>
      <c r="F37" s="494" t="s">
        <v>43</v>
      </c>
      <c r="G37" s="494" t="s">
        <v>44</v>
      </c>
      <c r="H37" s="494" t="s">
        <v>45</v>
      </c>
      <c r="I37" s="494" t="s">
        <v>46</v>
      </c>
      <c r="J37" s="494" t="s">
        <v>47</v>
      </c>
      <c r="K37" s="494" t="s">
        <v>48</v>
      </c>
      <c r="L37" s="494" t="s">
        <v>49</v>
      </c>
      <c r="M37" s="494" t="s">
        <v>50</v>
      </c>
      <c r="N37" s="494" t="s">
        <v>51</v>
      </c>
      <c r="O37" s="494" t="s">
        <v>52</v>
      </c>
      <c r="P37" s="494" t="s">
        <v>53</v>
      </c>
      <c r="Q37" s="494" t="s">
        <v>54</v>
      </c>
      <c r="R37" s="494" t="s">
        <v>55</v>
      </c>
      <c r="S37" s="494" t="s">
        <v>56</v>
      </c>
      <c r="T37" s="494" t="s">
        <v>57</v>
      </c>
      <c r="U37" s="494" t="s">
        <v>58</v>
      </c>
      <c r="V37" s="494" t="s">
        <v>59</v>
      </c>
      <c r="W37" s="494" t="s">
        <v>60</v>
      </c>
      <c r="X37" s="494" t="s">
        <v>61</v>
      </c>
      <c r="Y37" s="494" t="s">
        <v>62</v>
      </c>
      <c r="Z37" s="494" t="s">
        <v>63</v>
      </c>
      <c r="AA37" s="494" t="s">
        <v>64</v>
      </c>
      <c r="AB37" s="494" t="s">
        <v>65</v>
      </c>
      <c r="AC37" s="494" t="s">
        <v>66</v>
      </c>
      <c r="AD37" s="494" t="s">
        <v>67</v>
      </c>
      <c r="AE37" s="494" t="s">
        <v>68</v>
      </c>
      <c r="AF37" s="494" t="s">
        <v>69</v>
      </c>
      <c r="AG37" s="494" t="s">
        <v>70</v>
      </c>
      <c r="AH37" s="494" t="s">
        <v>71</v>
      </c>
      <c r="AI37" s="243" t="s">
        <v>72</v>
      </c>
      <c r="AJ37" s="317" t="s">
        <v>408</v>
      </c>
      <c r="AK37" s="996"/>
      <c r="AL37" s="997"/>
      <c r="AM37" s="997"/>
      <c r="AN37" s="997"/>
    </row>
    <row r="38" spans="1:40" ht="24.05" customHeight="1" x14ac:dyDescent="0.25">
      <c r="A38" s="21">
        <v>1</v>
      </c>
      <c r="B38" s="1181" t="s">
        <v>774</v>
      </c>
      <c r="C38" s="1125"/>
      <c r="D38" s="648">
        <f>SUM(D39:D44)</f>
        <v>0</v>
      </c>
      <c r="E38" s="991"/>
      <c r="F38" s="991"/>
      <c r="G38" s="991"/>
      <c r="H38" s="991"/>
      <c r="I38" s="991"/>
      <c r="J38" s="991"/>
      <c r="K38" s="991"/>
      <c r="L38" s="991"/>
      <c r="M38" s="991"/>
      <c r="N38" s="991"/>
      <c r="O38" s="991"/>
      <c r="P38" s="991"/>
      <c r="Q38" s="991"/>
      <c r="R38" s="991"/>
      <c r="S38" s="991"/>
      <c r="T38" s="991"/>
      <c r="U38" s="991"/>
      <c r="V38" s="991"/>
      <c r="W38" s="991"/>
      <c r="X38" s="991"/>
      <c r="Y38" s="991"/>
      <c r="Z38" s="991"/>
      <c r="AA38" s="991"/>
      <c r="AB38" s="991"/>
      <c r="AC38" s="991"/>
      <c r="AD38" s="991"/>
      <c r="AE38" s="991"/>
      <c r="AF38" s="991"/>
      <c r="AG38" s="991"/>
      <c r="AH38" s="991"/>
      <c r="AI38" s="991"/>
      <c r="AJ38" s="991"/>
      <c r="AK38" s="998"/>
      <c r="AL38" s="999"/>
      <c r="AM38" s="999"/>
      <c r="AN38" s="999"/>
    </row>
    <row r="39" spans="1:40" ht="21.9" customHeight="1" x14ac:dyDescent="0.25">
      <c r="A39" s="1431"/>
      <c r="B39" s="1298" t="s">
        <v>775</v>
      </c>
      <c r="C39" s="1299"/>
      <c r="D39" s="649"/>
      <c r="E39" s="992"/>
      <c r="F39" s="992"/>
      <c r="G39" s="992"/>
      <c r="H39" s="992"/>
      <c r="I39" s="992"/>
      <c r="J39" s="992"/>
      <c r="K39" s="992"/>
      <c r="L39" s="992"/>
      <c r="M39" s="992"/>
      <c r="N39" s="992"/>
      <c r="O39" s="992"/>
      <c r="P39" s="992"/>
      <c r="Q39" s="992"/>
      <c r="R39" s="992"/>
      <c r="S39" s="992"/>
      <c r="T39" s="992"/>
      <c r="U39" s="992"/>
      <c r="V39" s="992"/>
      <c r="W39" s="992"/>
      <c r="X39" s="992"/>
      <c r="Y39" s="992"/>
      <c r="Z39" s="992"/>
      <c r="AA39" s="992"/>
      <c r="AB39" s="992"/>
      <c r="AC39" s="992"/>
      <c r="AD39" s="992"/>
      <c r="AE39" s="992"/>
      <c r="AF39" s="992"/>
      <c r="AG39" s="992"/>
      <c r="AH39" s="992"/>
      <c r="AI39" s="992"/>
      <c r="AJ39" s="992"/>
      <c r="AK39" s="1000"/>
      <c r="AL39" s="1001"/>
      <c r="AM39" s="1001"/>
      <c r="AN39" s="1001"/>
    </row>
    <row r="40" spans="1:40" ht="21.9" customHeight="1" x14ac:dyDescent="0.25">
      <c r="A40" s="1432"/>
      <c r="B40" s="1300" t="s">
        <v>776</v>
      </c>
      <c r="C40" s="1301"/>
      <c r="D40" s="650"/>
      <c r="E40" s="993"/>
      <c r="F40" s="993"/>
      <c r="G40" s="993"/>
      <c r="H40" s="993"/>
      <c r="I40" s="993"/>
      <c r="J40" s="993"/>
      <c r="K40" s="993"/>
      <c r="L40" s="993"/>
      <c r="M40" s="993"/>
      <c r="N40" s="993"/>
      <c r="O40" s="993"/>
      <c r="P40" s="993"/>
      <c r="Q40" s="993"/>
      <c r="R40" s="993"/>
      <c r="S40" s="993"/>
      <c r="T40" s="993"/>
      <c r="U40" s="993"/>
      <c r="V40" s="993"/>
      <c r="W40" s="993"/>
      <c r="X40" s="993"/>
      <c r="Y40" s="993"/>
      <c r="Z40" s="993"/>
      <c r="AA40" s="993"/>
      <c r="AB40" s="993"/>
      <c r="AC40" s="993"/>
      <c r="AD40" s="993"/>
      <c r="AE40" s="993"/>
      <c r="AF40" s="993"/>
      <c r="AG40" s="993"/>
      <c r="AH40" s="993"/>
      <c r="AI40" s="993"/>
      <c r="AJ40" s="993"/>
      <c r="AK40" s="1000"/>
      <c r="AL40" s="1001"/>
      <c r="AM40" s="1001"/>
      <c r="AN40" s="1001"/>
    </row>
    <row r="41" spans="1:40" ht="21.9" customHeight="1" x14ac:dyDescent="0.25">
      <c r="A41" s="1432"/>
      <c r="B41" s="1300" t="s">
        <v>777</v>
      </c>
      <c r="C41" s="1301"/>
      <c r="D41" s="650"/>
      <c r="E41" s="993"/>
      <c r="F41" s="993"/>
      <c r="G41" s="993"/>
      <c r="H41" s="993"/>
      <c r="I41" s="993"/>
      <c r="J41" s="993"/>
      <c r="K41" s="993"/>
      <c r="L41" s="993"/>
      <c r="M41" s="993"/>
      <c r="N41" s="993"/>
      <c r="O41" s="993"/>
      <c r="P41" s="993"/>
      <c r="Q41" s="993"/>
      <c r="R41" s="993"/>
      <c r="S41" s="993"/>
      <c r="T41" s="993"/>
      <c r="U41" s="993"/>
      <c r="V41" s="993"/>
      <c r="W41" s="993"/>
      <c r="X41" s="993"/>
      <c r="Y41" s="993"/>
      <c r="Z41" s="993"/>
      <c r="AA41" s="993"/>
      <c r="AB41" s="993"/>
      <c r="AC41" s="993"/>
      <c r="AD41" s="993"/>
      <c r="AE41" s="993"/>
      <c r="AF41" s="993"/>
      <c r="AG41" s="993"/>
      <c r="AH41" s="993"/>
      <c r="AI41" s="993"/>
      <c r="AJ41" s="993"/>
      <c r="AK41" s="1000"/>
      <c r="AL41" s="1001"/>
      <c r="AM41" s="1001"/>
      <c r="AN41" s="1001"/>
    </row>
    <row r="42" spans="1:40" ht="21.9" customHeight="1" x14ac:dyDescent="0.25">
      <c r="A42" s="1432"/>
      <c r="B42" s="1300" t="s">
        <v>778</v>
      </c>
      <c r="C42" s="1301"/>
      <c r="D42" s="650"/>
      <c r="E42" s="993"/>
      <c r="F42" s="993"/>
      <c r="G42" s="993"/>
      <c r="H42" s="993"/>
      <c r="I42" s="993"/>
      <c r="J42" s="993"/>
      <c r="K42" s="993"/>
      <c r="L42" s="993"/>
      <c r="M42" s="993"/>
      <c r="N42" s="993"/>
      <c r="O42" s="993"/>
      <c r="P42" s="993"/>
      <c r="Q42" s="993"/>
      <c r="R42" s="993"/>
      <c r="S42" s="993"/>
      <c r="T42" s="993"/>
      <c r="U42" s="993"/>
      <c r="V42" s="993"/>
      <c r="W42" s="993"/>
      <c r="X42" s="993"/>
      <c r="Y42" s="993"/>
      <c r="Z42" s="993"/>
      <c r="AA42" s="993"/>
      <c r="AB42" s="993"/>
      <c r="AC42" s="993"/>
      <c r="AD42" s="993"/>
      <c r="AE42" s="993"/>
      <c r="AF42" s="993"/>
      <c r="AG42" s="993"/>
      <c r="AH42" s="993"/>
      <c r="AI42" s="993"/>
      <c r="AJ42" s="993"/>
      <c r="AK42" s="1000"/>
      <c r="AL42" s="1001"/>
      <c r="AM42" s="1001"/>
      <c r="AN42" s="1001"/>
    </row>
    <row r="43" spans="1:40" ht="27" customHeight="1" x14ac:dyDescent="0.25">
      <c r="A43" s="1432"/>
      <c r="B43" s="1300" t="s">
        <v>472</v>
      </c>
      <c r="C43" s="1301"/>
      <c r="D43" s="650"/>
      <c r="E43" s="993"/>
      <c r="F43" s="993"/>
      <c r="G43" s="993"/>
      <c r="H43" s="993"/>
      <c r="I43" s="993"/>
      <c r="J43" s="993"/>
      <c r="K43" s="993"/>
      <c r="L43" s="993"/>
      <c r="M43" s="993"/>
      <c r="N43" s="993"/>
      <c r="O43" s="993"/>
      <c r="P43" s="993"/>
      <c r="Q43" s="993"/>
      <c r="R43" s="993"/>
      <c r="S43" s="993"/>
      <c r="T43" s="993"/>
      <c r="U43" s="993"/>
      <c r="V43" s="993"/>
      <c r="W43" s="993"/>
      <c r="X43" s="993"/>
      <c r="Y43" s="993"/>
      <c r="Z43" s="993"/>
      <c r="AA43" s="993"/>
      <c r="AB43" s="993"/>
      <c r="AC43" s="993"/>
      <c r="AD43" s="993"/>
      <c r="AE43" s="993"/>
      <c r="AF43" s="993"/>
      <c r="AG43" s="993"/>
      <c r="AH43" s="993"/>
      <c r="AI43" s="993"/>
      <c r="AJ43" s="993"/>
      <c r="AK43" s="1000"/>
      <c r="AL43" s="1001"/>
      <c r="AM43" s="1001"/>
      <c r="AN43" s="1001"/>
    </row>
    <row r="44" spans="1:40" ht="21.9" customHeight="1" x14ac:dyDescent="0.25">
      <c r="A44" s="1433"/>
      <c r="B44" s="1300" t="s">
        <v>473</v>
      </c>
      <c r="C44" s="1301"/>
      <c r="D44" s="651"/>
      <c r="E44" s="994"/>
      <c r="F44" s="994"/>
      <c r="G44" s="994"/>
      <c r="H44" s="994"/>
      <c r="I44" s="994"/>
      <c r="J44" s="994"/>
      <c r="K44" s="994"/>
      <c r="L44" s="994"/>
      <c r="M44" s="994"/>
      <c r="N44" s="994"/>
      <c r="O44" s="994"/>
      <c r="P44" s="994"/>
      <c r="Q44" s="994"/>
      <c r="R44" s="994"/>
      <c r="S44" s="994"/>
      <c r="T44" s="994"/>
      <c r="U44" s="994"/>
      <c r="V44" s="994"/>
      <c r="W44" s="994"/>
      <c r="X44" s="994"/>
      <c r="Y44" s="994"/>
      <c r="Z44" s="994"/>
      <c r="AA44" s="994"/>
      <c r="AB44" s="994"/>
      <c r="AC44" s="994"/>
      <c r="AD44" s="994"/>
      <c r="AE44" s="994"/>
      <c r="AF44" s="994"/>
      <c r="AG44" s="994"/>
      <c r="AH44" s="994"/>
      <c r="AI44" s="994"/>
      <c r="AJ44" s="994"/>
      <c r="AK44" s="1000"/>
      <c r="AL44" s="1001"/>
      <c r="AM44" s="1001"/>
      <c r="AN44" s="1001"/>
    </row>
    <row r="45" spans="1:40" ht="21.9" customHeight="1" x14ac:dyDescent="0.25">
      <c r="A45" s="21">
        <v>2</v>
      </c>
      <c r="B45" s="1181" t="s">
        <v>474</v>
      </c>
      <c r="C45" s="1125"/>
      <c r="D45" s="648">
        <f>SUM(D46:D51)</f>
        <v>0</v>
      </c>
      <c r="E45" s="991"/>
      <c r="F45" s="991"/>
      <c r="G45" s="991"/>
      <c r="H45" s="991"/>
      <c r="I45" s="991"/>
      <c r="J45" s="991"/>
      <c r="K45" s="991"/>
      <c r="L45" s="991"/>
      <c r="M45" s="991"/>
      <c r="N45" s="991"/>
      <c r="O45" s="991"/>
      <c r="P45" s="991"/>
      <c r="Q45" s="991"/>
      <c r="R45" s="991"/>
      <c r="S45" s="991"/>
      <c r="T45" s="991"/>
      <c r="U45" s="991"/>
      <c r="V45" s="991"/>
      <c r="W45" s="991"/>
      <c r="X45" s="991"/>
      <c r="Y45" s="991"/>
      <c r="Z45" s="991"/>
      <c r="AA45" s="991"/>
      <c r="AB45" s="991"/>
      <c r="AC45" s="991"/>
      <c r="AD45" s="991"/>
      <c r="AE45" s="991"/>
      <c r="AF45" s="991"/>
      <c r="AG45" s="991"/>
      <c r="AH45" s="991"/>
      <c r="AI45" s="991"/>
      <c r="AJ45" s="991"/>
      <c r="AK45" s="998"/>
      <c r="AL45" s="999"/>
      <c r="AM45" s="999"/>
      <c r="AN45" s="999"/>
    </row>
    <row r="46" spans="1:40" ht="21.9" customHeight="1" x14ac:dyDescent="0.25">
      <c r="A46" s="1431"/>
      <c r="B46" s="1298" t="s">
        <v>475</v>
      </c>
      <c r="C46" s="1299"/>
      <c r="D46" s="649"/>
      <c r="E46" s="992"/>
      <c r="F46" s="992"/>
      <c r="G46" s="992"/>
      <c r="H46" s="992"/>
      <c r="I46" s="992"/>
      <c r="J46" s="992"/>
      <c r="K46" s="992"/>
      <c r="L46" s="992"/>
      <c r="M46" s="992"/>
      <c r="N46" s="992"/>
      <c r="O46" s="992"/>
      <c r="P46" s="992"/>
      <c r="Q46" s="992"/>
      <c r="R46" s="992"/>
      <c r="S46" s="992"/>
      <c r="T46" s="992"/>
      <c r="U46" s="992"/>
      <c r="V46" s="992"/>
      <c r="W46" s="992"/>
      <c r="X46" s="992"/>
      <c r="Y46" s="992"/>
      <c r="Z46" s="992"/>
      <c r="AA46" s="992"/>
      <c r="AB46" s="992"/>
      <c r="AC46" s="992"/>
      <c r="AD46" s="992"/>
      <c r="AE46" s="992"/>
      <c r="AF46" s="992"/>
      <c r="AG46" s="992"/>
      <c r="AH46" s="992"/>
      <c r="AI46" s="992"/>
      <c r="AJ46" s="992"/>
      <c r="AK46" s="1000"/>
      <c r="AL46" s="1001"/>
      <c r="AM46" s="1001"/>
      <c r="AN46" s="1001"/>
    </row>
    <row r="47" spans="1:40" ht="21.9" customHeight="1" x14ac:dyDescent="0.25">
      <c r="A47" s="1432"/>
      <c r="B47" s="1300" t="s">
        <v>476</v>
      </c>
      <c r="C47" s="1301"/>
      <c r="D47" s="650"/>
      <c r="E47" s="993"/>
      <c r="F47" s="993"/>
      <c r="G47" s="993"/>
      <c r="H47" s="993"/>
      <c r="I47" s="993"/>
      <c r="J47" s="993"/>
      <c r="K47" s="993"/>
      <c r="L47" s="993"/>
      <c r="M47" s="993"/>
      <c r="N47" s="993"/>
      <c r="O47" s="993"/>
      <c r="P47" s="993"/>
      <c r="Q47" s="993"/>
      <c r="R47" s="993"/>
      <c r="S47" s="993"/>
      <c r="T47" s="993"/>
      <c r="U47" s="993"/>
      <c r="V47" s="993"/>
      <c r="W47" s="993"/>
      <c r="X47" s="993"/>
      <c r="Y47" s="993"/>
      <c r="Z47" s="993"/>
      <c r="AA47" s="993"/>
      <c r="AB47" s="993"/>
      <c r="AC47" s="993"/>
      <c r="AD47" s="993"/>
      <c r="AE47" s="993"/>
      <c r="AF47" s="993"/>
      <c r="AG47" s="993"/>
      <c r="AH47" s="993"/>
      <c r="AI47" s="993"/>
      <c r="AJ47" s="993"/>
      <c r="AK47" s="1000"/>
      <c r="AL47" s="1001"/>
      <c r="AM47" s="1001"/>
      <c r="AN47" s="1001"/>
    </row>
    <row r="48" spans="1:40" ht="21.9" customHeight="1" x14ac:dyDescent="0.25">
      <c r="A48" s="1432"/>
      <c r="B48" s="1300" t="s">
        <v>363</v>
      </c>
      <c r="C48" s="1301"/>
      <c r="D48" s="650"/>
      <c r="E48" s="993"/>
      <c r="F48" s="993"/>
      <c r="G48" s="993"/>
      <c r="H48" s="993"/>
      <c r="I48" s="993"/>
      <c r="J48" s="993"/>
      <c r="K48" s="993"/>
      <c r="L48" s="993"/>
      <c r="M48" s="993"/>
      <c r="N48" s="993"/>
      <c r="O48" s="993"/>
      <c r="P48" s="993"/>
      <c r="Q48" s="993"/>
      <c r="R48" s="993"/>
      <c r="S48" s="993"/>
      <c r="T48" s="993"/>
      <c r="U48" s="993"/>
      <c r="V48" s="993"/>
      <c r="W48" s="993"/>
      <c r="X48" s="993"/>
      <c r="Y48" s="993"/>
      <c r="Z48" s="993"/>
      <c r="AA48" s="993"/>
      <c r="AB48" s="993"/>
      <c r="AC48" s="993"/>
      <c r="AD48" s="993"/>
      <c r="AE48" s="993"/>
      <c r="AF48" s="993"/>
      <c r="AG48" s="993"/>
      <c r="AH48" s="993"/>
      <c r="AI48" s="993"/>
      <c r="AJ48" s="993"/>
      <c r="AK48" s="1000"/>
      <c r="AL48" s="1001"/>
      <c r="AM48" s="1001"/>
      <c r="AN48" s="1001"/>
    </row>
    <row r="49" spans="1:40" ht="21.9" customHeight="1" x14ac:dyDescent="0.25">
      <c r="A49" s="1432"/>
      <c r="B49" s="1300" t="s">
        <v>364</v>
      </c>
      <c r="C49" s="1301"/>
      <c r="D49" s="650"/>
      <c r="E49" s="993"/>
      <c r="F49" s="993"/>
      <c r="G49" s="993"/>
      <c r="H49" s="993"/>
      <c r="I49" s="993"/>
      <c r="J49" s="993"/>
      <c r="K49" s="993"/>
      <c r="L49" s="993"/>
      <c r="M49" s="993"/>
      <c r="N49" s="993"/>
      <c r="O49" s="993"/>
      <c r="P49" s="993"/>
      <c r="Q49" s="993"/>
      <c r="R49" s="993"/>
      <c r="S49" s="993"/>
      <c r="T49" s="993"/>
      <c r="U49" s="993"/>
      <c r="V49" s="993"/>
      <c r="W49" s="993"/>
      <c r="X49" s="993"/>
      <c r="Y49" s="993"/>
      <c r="Z49" s="993"/>
      <c r="AA49" s="993"/>
      <c r="AB49" s="993"/>
      <c r="AC49" s="993"/>
      <c r="AD49" s="993"/>
      <c r="AE49" s="993"/>
      <c r="AF49" s="993"/>
      <c r="AG49" s="993"/>
      <c r="AH49" s="993"/>
      <c r="AI49" s="993"/>
      <c r="AJ49" s="993"/>
      <c r="AK49" s="1000"/>
      <c r="AL49" s="1001"/>
      <c r="AM49" s="1001"/>
      <c r="AN49" s="1001"/>
    </row>
    <row r="50" spans="1:40" ht="26.2" customHeight="1" x14ac:dyDescent="0.25">
      <c r="A50" s="1432"/>
      <c r="B50" s="1300" t="s">
        <v>365</v>
      </c>
      <c r="C50" s="1301"/>
      <c r="D50" s="650"/>
      <c r="E50" s="993"/>
      <c r="F50" s="993"/>
      <c r="G50" s="993"/>
      <c r="H50" s="993"/>
      <c r="I50" s="993"/>
      <c r="J50" s="993"/>
      <c r="K50" s="993"/>
      <c r="L50" s="993"/>
      <c r="M50" s="993"/>
      <c r="N50" s="993"/>
      <c r="O50" s="993"/>
      <c r="P50" s="993"/>
      <c r="Q50" s="993"/>
      <c r="R50" s="993"/>
      <c r="S50" s="993"/>
      <c r="T50" s="993"/>
      <c r="U50" s="993"/>
      <c r="V50" s="993"/>
      <c r="W50" s="993"/>
      <c r="X50" s="993"/>
      <c r="Y50" s="993"/>
      <c r="Z50" s="993"/>
      <c r="AA50" s="993"/>
      <c r="AB50" s="993"/>
      <c r="AC50" s="993"/>
      <c r="AD50" s="993"/>
      <c r="AE50" s="993"/>
      <c r="AF50" s="993"/>
      <c r="AG50" s="993"/>
      <c r="AH50" s="993"/>
      <c r="AI50" s="993"/>
      <c r="AJ50" s="993"/>
      <c r="AK50" s="1000"/>
      <c r="AL50" s="1001"/>
      <c r="AM50" s="1001"/>
      <c r="AN50" s="1001"/>
    </row>
    <row r="51" spans="1:40" ht="21.9" customHeight="1" x14ac:dyDescent="0.25">
      <c r="A51" s="1433"/>
      <c r="B51" s="1300" t="s">
        <v>781</v>
      </c>
      <c r="C51" s="1301"/>
      <c r="D51" s="651"/>
      <c r="E51" s="994"/>
      <c r="F51" s="994"/>
      <c r="G51" s="994"/>
      <c r="H51" s="994"/>
      <c r="I51" s="994"/>
      <c r="J51" s="994"/>
      <c r="K51" s="994"/>
      <c r="L51" s="994"/>
      <c r="M51" s="994"/>
      <c r="N51" s="994"/>
      <c r="O51" s="994"/>
      <c r="P51" s="994"/>
      <c r="Q51" s="994"/>
      <c r="R51" s="994"/>
      <c r="S51" s="994"/>
      <c r="T51" s="994"/>
      <c r="U51" s="994"/>
      <c r="V51" s="994"/>
      <c r="W51" s="994"/>
      <c r="X51" s="994"/>
      <c r="Y51" s="994"/>
      <c r="Z51" s="994"/>
      <c r="AA51" s="994"/>
      <c r="AB51" s="994"/>
      <c r="AC51" s="994"/>
      <c r="AD51" s="994"/>
      <c r="AE51" s="994"/>
      <c r="AF51" s="994"/>
      <c r="AG51" s="994"/>
      <c r="AH51" s="994"/>
      <c r="AI51" s="994"/>
      <c r="AJ51" s="994"/>
      <c r="AK51" s="1000"/>
      <c r="AL51" s="1001"/>
      <c r="AM51" s="1001"/>
      <c r="AN51" s="1001"/>
    </row>
    <row r="52" spans="1:40" ht="21.9" customHeight="1" x14ac:dyDescent="0.25">
      <c r="A52" s="21"/>
      <c r="B52" s="1181" t="s">
        <v>756</v>
      </c>
      <c r="C52" s="1125"/>
      <c r="D52" s="648">
        <f>D38-D45</f>
        <v>0</v>
      </c>
      <c r="E52" s="995"/>
      <c r="F52" s="995"/>
      <c r="G52" s="995"/>
      <c r="H52" s="995"/>
      <c r="I52" s="995"/>
      <c r="J52" s="995"/>
      <c r="K52" s="995"/>
      <c r="L52" s="995"/>
      <c r="M52" s="995"/>
      <c r="N52" s="995"/>
      <c r="O52" s="995"/>
      <c r="P52" s="995"/>
      <c r="Q52" s="995"/>
      <c r="R52" s="995"/>
      <c r="S52" s="995"/>
      <c r="T52" s="995"/>
      <c r="U52" s="995"/>
      <c r="V52" s="995"/>
      <c r="W52" s="995"/>
      <c r="X52" s="995"/>
      <c r="Y52" s="995"/>
      <c r="Z52" s="995"/>
      <c r="AA52" s="995"/>
      <c r="AB52" s="995"/>
      <c r="AC52" s="995"/>
      <c r="AD52" s="995"/>
      <c r="AE52" s="995"/>
      <c r="AF52" s="995"/>
      <c r="AG52" s="995"/>
      <c r="AH52" s="995"/>
      <c r="AI52" s="995"/>
      <c r="AJ52" s="995"/>
      <c r="AK52" s="998"/>
      <c r="AL52" s="999"/>
      <c r="AM52" s="999"/>
      <c r="AN52" s="999"/>
    </row>
    <row r="53" spans="1:40" ht="17.2" customHeight="1" x14ac:dyDescent="0.25">
      <c r="A53" s="133"/>
      <c r="B53" s="133"/>
      <c r="C53" s="133"/>
      <c r="D53" s="652"/>
      <c r="E53" s="652"/>
      <c r="F53" s="652"/>
      <c r="G53" s="652"/>
      <c r="H53" s="652"/>
    </row>
    <row r="54" spans="1:40" ht="24.05" customHeight="1" x14ac:dyDescent="0.25">
      <c r="A54" s="1304" t="s">
        <v>1323</v>
      </c>
      <c r="B54" s="1304"/>
      <c r="C54" s="1304"/>
      <c r="D54" s="1304"/>
      <c r="E54" s="1304"/>
      <c r="F54" s="1304"/>
      <c r="G54" s="1304"/>
      <c r="H54" s="1304"/>
    </row>
    <row r="55" spans="1:40" ht="20.149999999999999" customHeight="1" x14ac:dyDescent="0.25">
      <c r="A55" s="24"/>
      <c r="B55" s="1181" t="s">
        <v>288</v>
      </c>
      <c r="C55" s="1182"/>
      <c r="D55" s="1125"/>
      <c r="E55" s="494" t="s">
        <v>42</v>
      </c>
      <c r="F55" s="494" t="s">
        <v>43</v>
      </c>
      <c r="G55" s="494" t="s">
        <v>44</v>
      </c>
      <c r="H55" s="494" t="s">
        <v>45</v>
      </c>
      <c r="I55" s="494" t="s">
        <v>46</v>
      </c>
      <c r="J55" s="494" t="s">
        <v>47</v>
      </c>
      <c r="K55" s="494" t="s">
        <v>48</v>
      </c>
      <c r="L55" s="494" t="s">
        <v>49</v>
      </c>
      <c r="M55" s="494" t="s">
        <v>50</v>
      </c>
      <c r="N55" s="494" t="s">
        <v>51</v>
      </c>
      <c r="O55" s="494" t="s">
        <v>52</v>
      </c>
      <c r="P55" s="494" t="s">
        <v>53</v>
      </c>
      <c r="Q55" s="494" t="s">
        <v>54</v>
      </c>
      <c r="R55" s="494" t="s">
        <v>55</v>
      </c>
      <c r="S55" s="494" t="s">
        <v>56</v>
      </c>
      <c r="T55" s="494" t="s">
        <v>57</v>
      </c>
      <c r="U55" s="494" t="s">
        <v>58</v>
      </c>
      <c r="V55" s="494" t="s">
        <v>59</v>
      </c>
      <c r="W55" s="494" t="s">
        <v>60</v>
      </c>
      <c r="X55" s="494" t="s">
        <v>61</v>
      </c>
      <c r="Y55" s="494" t="s">
        <v>62</v>
      </c>
      <c r="Z55" s="494" t="s">
        <v>63</v>
      </c>
      <c r="AA55" s="494" t="s">
        <v>64</v>
      </c>
      <c r="AB55" s="494" t="s">
        <v>65</v>
      </c>
      <c r="AC55" s="494" t="s">
        <v>66</v>
      </c>
      <c r="AD55" s="494" t="s">
        <v>67</v>
      </c>
      <c r="AE55" s="494" t="s">
        <v>68</v>
      </c>
      <c r="AF55" s="494" t="s">
        <v>69</v>
      </c>
      <c r="AG55" s="494" t="s">
        <v>70</v>
      </c>
      <c r="AH55" s="494" t="s">
        <v>71</v>
      </c>
      <c r="AI55" s="494" t="s">
        <v>72</v>
      </c>
      <c r="AJ55" s="494" t="s">
        <v>73</v>
      </c>
      <c r="AK55" s="440" t="s">
        <v>407</v>
      </c>
      <c r="AL55" s="1003"/>
    </row>
    <row r="56" spans="1:40" ht="20.149999999999999" customHeight="1" x14ac:dyDescent="0.25">
      <c r="A56" s="21">
        <v>1</v>
      </c>
      <c r="B56" s="1428" t="s">
        <v>782</v>
      </c>
      <c r="C56" s="1429"/>
      <c r="D56" s="1430"/>
      <c r="E56" s="441"/>
      <c r="F56" s="441"/>
      <c r="G56" s="441"/>
      <c r="H56" s="441"/>
      <c r="I56" s="441"/>
      <c r="J56" s="441"/>
      <c r="K56" s="441"/>
      <c r="L56" s="441"/>
      <c r="M56" s="441"/>
      <c r="N56" s="441"/>
      <c r="O56" s="441"/>
      <c r="P56" s="441"/>
      <c r="Q56" s="441"/>
      <c r="R56" s="441"/>
      <c r="S56" s="441"/>
      <c r="T56" s="441"/>
      <c r="U56" s="441"/>
      <c r="V56" s="441"/>
      <c r="W56" s="441"/>
      <c r="X56" s="441"/>
      <c r="Y56" s="441"/>
      <c r="Z56" s="441"/>
      <c r="AA56" s="441"/>
      <c r="AB56" s="441"/>
      <c r="AC56" s="441"/>
      <c r="AD56" s="441"/>
      <c r="AE56" s="441"/>
      <c r="AF56" s="441"/>
      <c r="AG56" s="441"/>
      <c r="AH56" s="441"/>
      <c r="AI56" s="441"/>
      <c r="AJ56" s="441"/>
      <c r="AK56" s="441">
        <f>SUM(E56:AJ56)</f>
        <v>0</v>
      </c>
      <c r="AL56" s="1004"/>
    </row>
    <row r="57" spans="1:40" ht="20.149999999999999" customHeight="1" x14ac:dyDescent="0.25">
      <c r="A57" s="21">
        <v>2</v>
      </c>
      <c r="B57" s="1428" t="s">
        <v>758</v>
      </c>
      <c r="C57" s="1429"/>
      <c r="D57" s="1430"/>
      <c r="E57" s="441"/>
      <c r="F57" s="441"/>
      <c r="G57" s="441"/>
      <c r="H57" s="441"/>
      <c r="I57" s="441"/>
      <c r="J57" s="441"/>
      <c r="K57" s="441"/>
      <c r="L57" s="441"/>
      <c r="M57" s="441"/>
      <c r="N57" s="441"/>
      <c r="O57" s="441"/>
      <c r="P57" s="441"/>
      <c r="Q57" s="441"/>
      <c r="R57" s="441"/>
      <c r="S57" s="441"/>
      <c r="T57" s="441"/>
      <c r="U57" s="441"/>
      <c r="V57" s="441"/>
      <c r="W57" s="441"/>
      <c r="X57" s="441"/>
      <c r="Y57" s="441"/>
      <c r="Z57" s="441"/>
      <c r="AA57" s="441"/>
      <c r="AB57" s="441"/>
      <c r="AC57" s="441"/>
      <c r="AD57" s="441"/>
      <c r="AE57" s="441"/>
      <c r="AF57" s="441"/>
      <c r="AG57" s="441"/>
      <c r="AH57" s="441"/>
      <c r="AI57" s="441"/>
      <c r="AJ57" s="441"/>
      <c r="AK57" s="441">
        <f>SUM(E57:AJ57)</f>
        <v>0</v>
      </c>
      <c r="AL57" s="1004"/>
    </row>
    <row r="58" spans="1:40" ht="20.149999999999999" customHeight="1" x14ac:dyDescent="0.25">
      <c r="A58" s="21">
        <v>3</v>
      </c>
      <c r="B58" s="1428" t="s">
        <v>783</v>
      </c>
      <c r="C58" s="1429"/>
      <c r="D58" s="1430"/>
      <c r="E58" s="441"/>
      <c r="F58" s="441"/>
      <c r="G58" s="441"/>
      <c r="H58" s="441"/>
      <c r="I58" s="441"/>
      <c r="J58" s="441"/>
      <c r="K58" s="441"/>
      <c r="L58" s="441"/>
      <c r="M58" s="441"/>
      <c r="N58" s="441"/>
      <c r="O58" s="441"/>
      <c r="P58" s="441"/>
      <c r="Q58" s="441"/>
      <c r="R58" s="441"/>
      <c r="S58" s="441"/>
      <c r="T58" s="441"/>
      <c r="U58" s="441"/>
      <c r="V58" s="441"/>
      <c r="W58" s="441"/>
      <c r="X58" s="441"/>
      <c r="Y58" s="441"/>
      <c r="Z58" s="441"/>
      <c r="AA58" s="441"/>
      <c r="AB58" s="441"/>
      <c r="AC58" s="441"/>
      <c r="AD58" s="441"/>
      <c r="AE58" s="441"/>
      <c r="AF58" s="441"/>
      <c r="AG58" s="441"/>
      <c r="AH58" s="441"/>
      <c r="AI58" s="441"/>
      <c r="AJ58" s="441"/>
      <c r="AK58" s="441">
        <f>SUM(E58:AJ58)</f>
        <v>0</v>
      </c>
      <c r="AL58" s="1004"/>
    </row>
    <row r="59" spans="1:40" ht="20.149999999999999" customHeight="1" x14ac:dyDescent="0.25">
      <c r="A59" s="21">
        <v>4</v>
      </c>
      <c r="B59" s="1428" t="s">
        <v>1718</v>
      </c>
      <c r="C59" s="1429"/>
      <c r="D59" s="1430"/>
      <c r="E59" s="1002">
        <f t="shared" ref="E59:AJ59" si="6">E56-E57-E58</f>
        <v>0</v>
      </c>
      <c r="F59" s="1002">
        <f t="shared" si="6"/>
        <v>0</v>
      </c>
      <c r="G59" s="1002">
        <f t="shared" si="6"/>
        <v>0</v>
      </c>
      <c r="H59" s="1002">
        <f t="shared" si="6"/>
        <v>0</v>
      </c>
      <c r="I59" s="1002">
        <f t="shared" si="6"/>
        <v>0</v>
      </c>
      <c r="J59" s="1002">
        <f t="shared" si="6"/>
        <v>0</v>
      </c>
      <c r="K59" s="1002">
        <f t="shared" si="6"/>
        <v>0</v>
      </c>
      <c r="L59" s="1002">
        <f t="shared" si="6"/>
        <v>0</v>
      </c>
      <c r="M59" s="1002">
        <f t="shared" si="6"/>
        <v>0</v>
      </c>
      <c r="N59" s="1002">
        <f t="shared" si="6"/>
        <v>0</v>
      </c>
      <c r="O59" s="1002">
        <f t="shared" si="6"/>
        <v>0</v>
      </c>
      <c r="P59" s="1002">
        <f t="shared" si="6"/>
        <v>0</v>
      </c>
      <c r="Q59" s="1002">
        <f t="shared" si="6"/>
        <v>0</v>
      </c>
      <c r="R59" s="1002">
        <f t="shared" si="6"/>
        <v>0</v>
      </c>
      <c r="S59" s="1002">
        <f t="shared" si="6"/>
        <v>0</v>
      </c>
      <c r="T59" s="1002">
        <f t="shared" si="6"/>
        <v>0</v>
      </c>
      <c r="U59" s="1002">
        <f t="shared" si="6"/>
        <v>0</v>
      </c>
      <c r="V59" s="1002">
        <f t="shared" si="6"/>
        <v>0</v>
      </c>
      <c r="W59" s="1002">
        <f t="shared" si="6"/>
        <v>0</v>
      </c>
      <c r="X59" s="1002">
        <f t="shared" si="6"/>
        <v>0</v>
      </c>
      <c r="Y59" s="1002">
        <f t="shared" si="6"/>
        <v>0</v>
      </c>
      <c r="Z59" s="1002">
        <f t="shared" si="6"/>
        <v>0</v>
      </c>
      <c r="AA59" s="1002">
        <f t="shared" si="6"/>
        <v>0</v>
      </c>
      <c r="AB59" s="1002">
        <f t="shared" si="6"/>
        <v>0</v>
      </c>
      <c r="AC59" s="1002">
        <f t="shared" si="6"/>
        <v>0</v>
      </c>
      <c r="AD59" s="1002">
        <f t="shared" si="6"/>
        <v>0</v>
      </c>
      <c r="AE59" s="1002">
        <f t="shared" si="6"/>
        <v>0</v>
      </c>
      <c r="AF59" s="1002">
        <f t="shared" si="6"/>
        <v>0</v>
      </c>
      <c r="AG59" s="1002">
        <f t="shared" si="6"/>
        <v>0</v>
      </c>
      <c r="AH59" s="1002">
        <f t="shared" si="6"/>
        <v>0</v>
      </c>
      <c r="AI59" s="1002">
        <f t="shared" si="6"/>
        <v>0</v>
      </c>
      <c r="AJ59" s="1002">
        <f t="shared" si="6"/>
        <v>0</v>
      </c>
      <c r="AK59" s="1002">
        <f>SUM(E59:AJ59)</f>
        <v>0</v>
      </c>
      <c r="AL59" s="1004"/>
    </row>
    <row r="60" spans="1:40" ht="20.149999999999999" customHeight="1" x14ac:dyDescent="0.25">
      <c r="A60" s="21">
        <v>5</v>
      </c>
      <c r="B60" s="1428" t="s">
        <v>784</v>
      </c>
      <c r="C60" s="1429"/>
      <c r="D60" s="1430"/>
      <c r="E60" s="441"/>
      <c r="F60" s="441"/>
      <c r="G60" s="441"/>
      <c r="H60" s="441"/>
      <c r="I60" s="441"/>
      <c r="J60" s="441"/>
      <c r="K60" s="441"/>
      <c r="L60" s="441"/>
      <c r="M60" s="441"/>
      <c r="N60" s="441"/>
      <c r="O60" s="441"/>
      <c r="P60" s="441"/>
      <c r="Q60" s="441"/>
      <c r="R60" s="441"/>
      <c r="S60" s="441"/>
      <c r="T60" s="441"/>
      <c r="U60" s="441"/>
      <c r="V60" s="441"/>
      <c r="W60" s="441"/>
      <c r="X60" s="441"/>
      <c r="Y60" s="441"/>
      <c r="Z60" s="441"/>
      <c r="AA60" s="441"/>
      <c r="AB60" s="441"/>
      <c r="AC60" s="441"/>
      <c r="AD60" s="441"/>
      <c r="AE60" s="441"/>
      <c r="AF60" s="441"/>
      <c r="AG60" s="441"/>
      <c r="AH60" s="441"/>
      <c r="AI60" s="441"/>
      <c r="AJ60" s="441"/>
      <c r="AK60" s="441">
        <f>SUM(E60:AJ60)</f>
        <v>0</v>
      </c>
      <c r="AL60" s="1004"/>
    </row>
    <row r="61" spans="1:40" s="112" customFormat="1" ht="24.05" customHeight="1" x14ac:dyDescent="0.25">
      <c r="A61" s="133"/>
      <c r="B61" s="352"/>
      <c r="C61" s="352"/>
      <c r="D61" s="653"/>
      <c r="E61" s="654"/>
      <c r="F61" s="654"/>
      <c r="G61" s="654"/>
      <c r="H61" s="654"/>
    </row>
    <row r="62" spans="1:40" ht="24.05" customHeight="1" x14ac:dyDescent="0.25">
      <c r="A62" s="154"/>
      <c r="B62" s="1304" t="s">
        <v>785</v>
      </c>
      <c r="C62" s="1304"/>
      <c r="D62" s="1304"/>
      <c r="E62" s="1304"/>
      <c r="F62" s="1304"/>
      <c r="G62" s="1304"/>
      <c r="H62" s="1304"/>
    </row>
    <row r="63" spans="1:40" ht="24.05" customHeight="1" x14ac:dyDescent="0.25">
      <c r="A63" s="43"/>
      <c r="B63" s="1181" t="s">
        <v>786</v>
      </c>
      <c r="C63" s="1125"/>
      <c r="D63" s="317" t="s">
        <v>895</v>
      </c>
      <c r="E63" s="317" t="s">
        <v>896</v>
      </c>
      <c r="F63" s="317" t="s">
        <v>897</v>
      </c>
      <c r="G63" s="317" t="s">
        <v>898</v>
      </c>
      <c r="H63" s="317" t="s">
        <v>856</v>
      </c>
    </row>
    <row r="64" spans="1:40" ht="18.95" customHeight="1" x14ac:dyDescent="0.25">
      <c r="A64" s="1425">
        <v>1</v>
      </c>
      <c r="B64" s="1298" t="s">
        <v>787</v>
      </c>
      <c r="C64" s="1299"/>
      <c r="D64" s="291" t="s">
        <v>789</v>
      </c>
      <c r="E64" s="291" t="s">
        <v>789</v>
      </c>
      <c r="F64" s="291" t="s">
        <v>789</v>
      </c>
      <c r="G64" s="291" t="s">
        <v>789</v>
      </c>
      <c r="H64" s="696">
        <f>H65+H66</f>
        <v>0</v>
      </c>
    </row>
    <row r="65" spans="1:8" ht="18.95" customHeight="1" x14ac:dyDescent="0.25">
      <c r="A65" s="1426"/>
      <c r="B65" s="1421" t="s">
        <v>788</v>
      </c>
      <c r="C65" s="1422"/>
      <c r="D65" s="291" t="s">
        <v>789</v>
      </c>
      <c r="E65" s="291" t="s">
        <v>789</v>
      </c>
      <c r="F65" s="291" t="s">
        <v>789</v>
      </c>
      <c r="G65" s="291" t="s">
        <v>789</v>
      </c>
      <c r="H65" s="291"/>
    </row>
    <row r="66" spans="1:8" ht="18.95" customHeight="1" x14ac:dyDescent="0.25">
      <c r="A66" s="1427"/>
      <c r="B66" s="1423" t="s">
        <v>790</v>
      </c>
      <c r="C66" s="1424"/>
      <c r="D66" s="636"/>
      <c r="E66" s="636"/>
      <c r="F66" s="636"/>
      <c r="G66" s="287" t="s">
        <v>789</v>
      </c>
      <c r="H66" s="467">
        <f>D66+E66+F66</f>
        <v>0</v>
      </c>
    </row>
    <row r="67" spans="1:8" ht="18.95" customHeight="1" x14ac:dyDescent="0.25">
      <c r="A67" s="21">
        <v>2</v>
      </c>
      <c r="B67" s="1298" t="s">
        <v>791</v>
      </c>
      <c r="C67" s="1299"/>
      <c r="D67" s="636"/>
      <c r="E67" s="636"/>
      <c r="F67" s="636"/>
      <c r="G67" s="287" t="s">
        <v>789</v>
      </c>
      <c r="H67" s="467">
        <f>D67+E67+F67</f>
        <v>0</v>
      </c>
    </row>
    <row r="68" spans="1:8" ht="18.95" customHeight="1" x14ac:dyDescent="0.25">
      <c r="A68" s="21">
        <v>3</v>
      </c>
      <c r="B68" s="1298" t="s">
        <v>792</v>
      </c>
      <c r="C68" s="1299"/>
      <c r="D68" s="636"/>
      <c r="E68" s="636"/>
      <c r="F68" s="636"/>
      <c r="G68" s="287" t="s">
        <v>789</v>
      </c>
      <c r="H68" s="467">
        <f>D68+E68+F68</f>
        <v>0</v>
      </c>
    </row>
    <row r="69" spans="1:8" ht="18.95" customHeight="1" x14ac:dyDescent="0.25">
      <c r="A69" s="21">
        <v>4</v>
      </c>
      <c r="B69" s="1298" t="s">
        <v>793</v>
      </c>
      <c r="C69" s="1299"/>
      <c r="D69" s="636"/>
      <c r="E69" s="636"/>
      <c r="F69" s="636"/>
      <c r="G69" s="287" t="s">
        <v>789</v>
      </c>
      <c r="H69" s="467">
        <f>D69+E69+F69</f>
        <v>0</v>
      </c>
    </row>
    <row r="70" spans="1:8" ht="18.95" customHeight="1" x14ac:dyDescent="0.25">
      <c r="A70" s="21">
        <v>5</v>
      </c>
      <c r="B70" s="1298" t="s">
        <v>794</v>
      </c>
      <c r="C70" s="1299"/>
      <c r="D70" s="636"/>
      <c r="E70" s="636"/>
      <c r="F70" s="636"/>
      <c r="G70" s="287" t="s">
        <v>789</v>
      </c>
      <c r="H70" s="467">
        <f>D70+E70+F70</f>
        <v>0</v>
      </c>
    </row>
    <row r="71" spans="1:8" ht="18.95" customHeight="1" x14ac:dyDescent="0.25">
      <c r="A71" s="21">
        <v>6</v>
      </c>
      <c r="B71" s="1298" t="s">
        <v>795</v>
      </c>
      <c r="C71" s="1299"/>
      <c r="D71" s="287" t="s">
        <v>789</v>
      </c>
      <c r="E71" s="287" t="s">
        <v>789</v>
      </c>
      <c r="F71" s="287" t="s">
        <v>789</v>
      </c>
      <c r="G71" s="287" t="s">
        <v>789</v>
      </c>
      <c r="H71" s="287"/>
    </row>
    <row r="72" spans="1:8" ht="18.95" customHeight="1" x14ac:dyDescent="0.25">
      <c r="A72" s="21">
        <v>7</v>
      </c>
      <c r="B72" s="1298" t="s">
        <v>796</v>
      </c>
      <c r="C72" s="1299"/>
      <c r="D72" s="287" t="s">
        <v>789</v>
      </c>
      <c r="E72" s="287" t="s">
        <v>789</v>
      </c>
      <c r="F72" s="287" t="s">
        <v>789</v>
      </c>
      <c r="G72" s="287" t="s">
        <v>789</v>
      </c>
      <c r="H72" s="287"/>
    </row>
    <row r="73" spans="1:8" ht="18.95" customHeight="1" x14ac:dyDescent="0.25">
      <c r="A73" s="1425">
        <v>8</v>
      </c>
      <c r="B73" s="1298" t="s">
        <v>797</v>
      </c>
      <c r="C73" s="1299"/>
      <c r="D73" s="655"/>
      <c r="E73" s="655"/>
      <c r="F73" s="655"/>
      <c r="G73" s="655"/>
      <c r="H73" s="259"/>
    </row>
    <row r="74" spans="1:8" ht="18.95" customHeight="1" x14ac:dyDescent="0.25">
      <c r="A74" s="1426"/>
      <c r="B74" s="1421" t="s">
        <v>798</v>
      </c>
      <c r="C74" s="1422"/>
      <c r="D74" s="291" t="s">
        <v>789</v>
      </c>
      <c r="E74" s="291" t="s">
        <v>789</v>
      </c>
      <c r="F74" s="291" t="s">
        <v>789</v>
      </c>
      <c r="G74" s="291" t="s">
        <v>789</v>
      </c>
      <c r="H74" s="257"/>
    </row>
    <row r="75" spans="1:8" ht="18.95" customHeight="1" x14ac:dyDescent="0.25">
      <c r="A75" s="1427"/>
      <c r="B75" s="1423" t="s">
        <v>1719</v>
      </c>
      <c r="C75" s="1424"/>
      <c r="D75" s="467">
        <f>D66-D67-D68-D69-D70</f>
        <v>0</v>
      </c>
      <c r="E75" s="467">
        <f>E66-E67-E68-E69-E70</f>
        <v>0</v>
      </c>
      <c r="F75" s="467">
        <f>F66-F67-F68-F69-F70</f>
        <v>0</v>
      </c>
      <c r="G75" s="1007" t="s">
        <v>1720</v>
      </c>
      <c r="H75" s="467">
        <f>E75+F75+G75</f>
        <v>-7</v>
      </c>
    </row>
    <row r="76" spans="1:8" ht="16.55" customHeight="1" x14ac:dyDescent="0.25">
      <c r="A76" s="144"/>
    </row>
    <row r="77" spans="1:8" ht="31.6" customHeight="1" x14ac:dyDescent="0.25">
      <c r="A77" s="1390" t="s">
        <v>303</v>
      </c>
      <c r="B77" s="1390"/>
      <c r="C77" s="1390"/>
      <c r="D77" s="1390"/>
      <c r="E77" s="1390"/>
      <c r="F77" s="1390"/>
      <c r="G77" s="1390"/>
      <c r="H77" s="1390"/>
    </row>
    <row r="78" spans="1:8" ht="25.55" customHeight="1" x14ac:dyDescent="0.25">
      <c r="A78" s="1390" t="s">
        <v>1705</v>
      </c>
      <c r="B78" s="1390"/>
      <c r="C78" s="1390"/>
      <c r="D78" s="1390"/>
      <c r="E78" s="1390"/>
      <c r="F78" s="1390"/>
      <c r="G78" s="1390"/>
      <c r="H78" s="1390"/>
    </row>
    <row r="79" spans="1:8" ht="20.95" customHeight="1" x14ac:dyDescent="0.25">
      <c r="A79" s="1390" t="s">
        <v>1706</v>
      </c>
      <c r="B79" s="1390"/>
      <c r="C79" s="1390"/>
      <c r="D79" s="1390"/>
      <c r="E79" s="1390"/>
      <c r="F79" s="1390"/>
      <c r="G79" s="1390"/>
      <c r="H79" s="296"/>
    </row>
    <row r="80" spans="1:8" ht="32.25" customHeight="1" x14ac:dyDescent="0.25">
      <c r="A80" s="1390" t="s">
        <v>1707</v>
      </c>
      <c r="B80" s="1390"/>
      <c r="C80" s="1390"/>
      <c r="D80" s="1390"/>
      <c r="E80" s="1390"/>
      <c r="F80" s="1390"/>
      <c r="G80" s="1390"/>
      <c r="H80" s="1390"/>
    </row>
    <row r="81" spans="1:8" ht="30.8" customHeight="1" x14ac:dyDescent="0.25">
      <c r="A81" s="1390" t="s">
        <v>357</v>
      </c>
      <c r="B81" s="1390"/>
      <c r="C81" s="1390"/>
      <c r="D81" s="1390"/>
      <c r="E81" s="1390"/>
      <c r="F81" s="1390"/>
      <c r="G81" s="1390"/>
      <c r="H81" s="1390"/>
    </row>
    <row r="82" spans="1:8" ht="27.8" customHeight="1" x14ac:dyDescent="0.25">
      <c r="A82" s="1390" t="s">
        <v>356</v>
      </c>
      <c r="B82" s="1390"/>
      <c r="C82" s="1390"/>
      <c r="D82" s="1390"/>
      <c r="E82" s="1390"/>
      <c r="F82" s="1390"/>
      <c r="G82" s="1390"/>
      <c r="H82" s="1390"/>
    </row>
    <row r="83" spans="1:8" ht="24.05" customHeight="1" x14ac:dyDescent="0.25">
      <c r="A83" s="1390" t="s">
        <v>1091</v>
      </c>
      <c r="B83" s="1390"/>
      <c r="C83" s="1390"/>
      <c r="D83" s="1390"/>
      <c r="E83" s="1390"/>
      <c r="F83" s="1390"/>
      <c r="G83" s="1390"/>
      <c r="H83" s="1390"/>
    </row>
  </sheetData>
  <mergeCells count="81">
    <mergeCell ref="A5:D5"/>
    <mergeCell ref="B30:D30"/>
    <mergeCell ref="B12:D12"/>
    <mergeCell ref="B13:D13"/>
    <mergeCell ref="B24:D24"/>
    <mergeCell ref="B22:D22"/>
    <mergeCell ref="B28:D28"/>
    <mergeCell ref="B29:D29"/>
    <mergeCell ref="B16:D16"/>
    <mergeCell ref="B17:D17"/>
    <mergeCell ref="B18:D18"/>
    <mergeCell ref="B9:D9"/>
    <mergeCell ref="B20:D20"/>
    <mergeCell ref="B21:D21"/>
    <mergeCell ref="B31:D31"/>
    <mergeCell ref="B63:C63"/>
    <mergeCell ref="B64:C64"/>
    <mergeCell ref="B65:C65"/>
    <mergeCell ref="B60:D60"/>
    <mergeCell ref="B55:D55"/>
    <mergeCell ref="B51:C51"/>
    <mergeCell ref="B43:C43"/>
    <mergeCell ref="B40:C40"/>
    <mergeCell ref="B62:H62"/>
    <mergeCell ref="A37:C37"/>
    <mergeCell ref="A36:H36"/>
    <mergeCell ref="B48:C48"/>
    <mergeCell ref="B32:D32"/>
    <mergeCell ref="B47:C47"/>
    <mergeCell ref="B45:C45"/>
    <mergeCell ref="A1:B1"/>
    <mergeCell ref="A2:B2"/>
    <mergeCell ref="A26:F26"/>
    <mergeCell ref="A4:F4"/>
    <mergeCell ref="A20:A21"/>
    <mergeCell ref="A9:A18"/>
    <mergeCell ref="B15:D15"/>
    <mergeCell ref="B19:D19"/>
    <mergeCell ref="B23:D23"/>
    <mergeCell ref="B6:D6"/>
    <mergeCell ref="B7:D7"/>
    <mergeCell ref="B8:D8"/>
    <mergeCell ref="B10:D10"/>
    <mergeCell ref="B11:D11"/>
    <mergeCell ref="A3:F3"/>
    <mergeCell ref="B14:D14"/>
    <mergeCell ref="B38:C38"/>
    <mergeCell ref="B39:C39"/>
    <mergeCell ref="A46:A51"/>
    <mergeCell ref="B50:C50"/>
    <mergeCell ref="B46:C46"/>
    <mergeCell ref="A39:A44"/>
    <mergeCell ref="B42:C42"/>
    <mergeCell ref="B49:C49"/>
    <mergeCell ref="B41:C41"/>
    <mergeCell ref="B44:C44"/>
    <mergeCell ref="A81:H81"/>
    <mergeCell ref="B70:C70"/>
    <mergeCell ref="B71:C71"/>
    <mergeCell ref="B58:D58"/>
    <mergeCell ref="B67:C67"/>
    <mergeCell ref="B72:C72"/>
    <mergeCell ref="A64:A66"/>
    <mergeCell ref="B69:C69"/>
    <mergeCell ref="B66:C66"/>
    <mergeCell ref="B59:D59"/>
    <mergeCell ref="B57:D57"/>
    <mergeCell ref="B56:D56"/>
    <mergeCell ref="A54:H54"/>
    <mergeCell ref="B52:C52"/>
    <mergeCell ref="A80:H80"/>
    <mergeCell ref="B68:C68"/>
    <mergeCell ref="A82:H82"/>
    <mergeCell ref="A83:H83"/>
    <mergeCell ref="A79:G79"/>
    <mergeCell ref="B73:C73"/>
    <mergeCell ref="B74:C74"/>
    <mergeCell ref="B75:C75"/>
    <mergeCell ref="A77:H77"/>
    <mergeCell ref="A78:H78"/>
    <mergeCell ref="A73:A75"/>
  </mergeCells>
  <phoneticPr fontId="14" type="noConversion"/>
  <printOptions horizontalCentered="1"/>
  <pageMargins left="0.39370078740157483" right="0.28000000000000003" top="0.59055118110236227" bottom="0.39370078740157483" header="0.51181102362204722" footer="0.51181102362204722"/>
  <pageSetup paperSize="9" scale="90"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7"/>
  <dimension ref="A1:Z146"/>
  <sheetViews>
    <sheetView showGridLines="0" topLeftCell="B1" zoomScaleNormal="100" workbookViewId="0">
      <selection sqref="A1:H1"/>
    </sheetView>
  </sheetViews>
  <sheetFormatPr baseColWidth="10" defaultColWidth="11.453125" defaultRowHeight="16.55" customHeight="1" x14ac:dyDescent="0.25"/>
  <cols>
    <col min="1" max="1" width="8.7265625" style="14" customWidth="1"/>
    <col min="2" max="2" width="40.54296875" style="14" customWidth="1"/>
    <col min="3" max="3" width="20.7265625" style="280" customWidth="1"/>
    <col min="4" max="5" width="14.54296875" style="280" customWidth="1"/>
    <col min="6" max="12" width="14.54296875" style="14" customWidth="1"/>
    <col min="13" max="16384" width="11.453125" style="14"/>
  </cols>
  <sheetData>
    <row r="1" spans="1:26" ht="16.55" customHeight="1" x14ac:dyDescent="0.35">
      <c r="A1" s="155" t="s">
        <v>1409</v>
      </c>
      <c r="B1" s="15" t="str">
        <f>[1]D04!B1</f>
        <v xml:space="preserve"> ………………… </v>
      </c>
      <c r="C1" s="1005"/>
      <c r="D1" s="1006"/>
      <c r="E1" s="1006"/>
      <c r="F1" s="1006"/>
      <c r="G1" s="1006"/>
      <c r="H1" s="1006"/>
      <c r="I1" s="1006"/>
      <c r="J1" s="1006"/>
      <c r="K1" s="1006"/>
      <c r="L1" s="1006"/>
      <c r="M1" s="112"/>
      <c r="N1" s="112"/>
      <c r="O1" s="112"/>
      <c r="P1" s="112"/>
      <c r="Q1" s="112"/>
      <c r="R1" s="112"/>
      <c r="S1" s="112"/>
      <c r="T1" s="112"/>
      <c r="U1" s="112"/>
      <c r="V1" s="112"/>
      <c r="W1" s="112"/>
      <c r="X1" s="112"/>
      <c r="Y1" s="112"/>
      <c r="Z1" s="112"/>
    </row>
    <row r="2" spans="1:26" ht="16.55" customHeight="1" x14ac:dyDescent="0.25">
      <c r="A2" s="15" t="s">
        <v>926</v>
      </c>
      <c r="B2" s="155">
        <f>[1]D04!B2</f>
        <v>2005</v>
      </c>
      <c r="E2" s="279"/>
    </row>
    <row r="3" spans="1:26" ht="45" customHeight="1" x14ac:dyDescent="0.25">
      <c r="B3" s="1194" t="s">
        <v>1571</v>
      </c>
      <c r="C3" s="1194"/>
      <c r="D3" s="1194"/>
      <c r="E3" s="1194"/>
    </row>
    <row r="4" spans="1:26" ht="8.1999999999999993" customHeight="1" x14ac:dyDescent="0.25"/>
    <row r="5" spans="1:26" ht="29.95" customHeight="1" x14ac:dyDescent="0.25">
      <c r="B5" s="1194" t="s">
        <v>1572</v>
      </c>
      <c r="C5" s="1116"/>
      <c r="D5" s="1116"/>
      <c r="E5" s="1116"/>
      <c r="F5" s="49"/>
    </row>
    <row r="6" spans="1:26" ht="38.950000000000003" customHeight="1" x14ac:dyDescent="0.25">
      <c r="B6" s="34" t="s">
        <v>288</v>
      </c>
      <c r="C6" s="243" t="s">
        <v>1436</v>
      </c>
      <c r="D6" s="243" t="s">
        <v>1437</v>
      </c>
      <c r="E6" s="243" t="s">
        <v>1438</v>
      </c>
      <c r="F6" s="243" t="s">
        <v>1410</v>
      </c>
      <c r="G6" s="243" t="s">
        <v>1411</v>
      </c>
      <c r="H6" s="243" t="s">
        <v>1412</v>
      </c>
      <c r="I6" s="243" t="s">
        <v>1413</v>
      </c>
      <c r="J6" s="243" t="s">
        <v>1414</v>
      </c>
      <c r="K6" s="243" t="s">
        <v>444</v>
      </c>
      <c r="L6" s="243" t="s">
        <v>1095</v>
      </c>
      <c r="M6" s="243" t="s">
        <v>400</v>
      </c>
    </row>
    <row r="7" spans="1:26" ht="15.05" customHeight="1" x14ac:dyDescent="0.25">
      <c r="B7" s="38" t="s">
        <v>1333</v>
      </c>
      <c r="C7" s="434"/>
      <c r="D7" s="434"/>
      <c r="E7" s="434"/>
      <c r="F7" s="434"/>
      <c r="G7" s="434"/>
      <c r="H7" s="434"/>
      <c r="I7" s="434"/>
      <c r="J7" s="434"/>
      <c r="K7" s="434"/>
      <c r="L7" s="434"/>
      <c r="M7" s="434"/>
    </row>
    <row r="8" spans="1:26" ht="15.05" customHeight="1" x14ac:dyDescent="0.25">
      <c r="B8" s="37" t="s">
        <v>1334</v>
      </c>
      <c r="C8" s="492"/>
      <c r="D8" s="492"/>
      <c r="E8" s="492"/>
      <c r="F8" s="492"/>
      <c r="G8" s="492"/>
      <c r="H8" s="492"/>
      <c r="I8" s="492"/>
      <c r="J8" s="492"/>
      <c r="K8" s="492"/>
      <c r="L8" s="492"/>
      <c r="M8" s="264">
        <f>SUM(C8:L8)</f>
        <v>0</v>
      </c>
    </row>
    <row r="9" spans="1:26" ht="15.05" customHeight="1" x14ac:dyDescent="0.25">
      <c r="B9" s="105" t="s">
        <v>1335</v>
      </c>
      <c r="C9" s="493"/>
      <c r="D9" s="493"/>
      <c r="E9" s="493"/>
      <c r="F9" s="493"/>
      <c r="G9" s="493"/>
      <c r="H9" s="493"/>
      <c r="I9" s="493"/>
      <c r="J9" s="493"/>
      <c r="K9" s="493"/>
      <c r="L9" s="493"/>
      <c r="M9" s="264">
        <f>SUM(C9:L9)</f>
        <v>0</v>
      </c>
    </row>
    <row r="10" spans="1:26" ht="15.05" customHeight="1" x14ac:dyDescent="0.25">
      <c r="B10" s="38" t="s">
        <v>1336</v>
      </c>
      <c r="C10" s="460"/>
      <c r="D10" s="460"/>
      <c r="E10" s="460"/>
      <c r="F10" s="460"/>
      <c r="G10" s="460"/>
      <c r="H10" s="460"/>
      <c r="I10" s="460"/>
      <c r="J10" s="460"/>
      <c r="K10" s="460"/>
      <c r="L10" s="460"/>
      <c r="M10" s="460"/>
    </row>
    <row r="11" spans="1:26" ht="15.05" customHeight="1" x14ac:dyDescent="0.25">
      <c r="B11" s="37" t="s">
        <v>1337</v>
      </c>
      <c r="C11" s="643"/>
      <c r="D11" s="643"/>
      <c r="E11" s="643"/>
      <c r="F11" s="643"/>
      <c r="G11" s="643"/>
      <c r="H11" s="643"/>
      <c r="I11" s="643"/>
      <c r="J11" s="643"/>
      <c r="K11" s="643"/>
      <c r="L11" s="643"/>
      <c r="M11" s="643"/>
    </row>
    <row r="12" spans="1:26" ht="15.05" customHeight="1" x14ac:dyDescent="0.25">
      <c r="B12" s="37" t="s">
        <v>1338</v>
      </c>
      <c r="C12" s="492"/>
      <c r="D12" s="492"/>
      <c r="E12" s="492"/>
      <c r="F12" s="492"/>
      <c r="G12" s="492"/>
      <c r="H12" s="492"/>
      <c r="I12" s="492"/>
      <c r="J12" s="492"/>
      <c r="K12" s="492"/>
      <c r="L12" s="492"/>
      <c r="M12" s="466">
        <f>SUM(C12:L12)</f>
        <v>0</v>
      </c>
    </row>
    <row r="13" spans="1:26" ht="15.05" customHeight="1" x14ac:dyDescent="0.25">
      <c r="B13" s="37" t="s">
        <v>1339</v>
      </c>
      <c r="C13" s="492"/>
      <c r="D13" s="492"/>
      <c r="E13" s="492"/>
      <c r="F13" s="492"/>
      <c r="G13" s="492"/>
      <c r="H13" s="492"/>
      <c r="I13" s="492"/>
      <c r="J13" s="492"/>
      <c r="K13" s="492"/>
      <c r="L13" s="492"/>
      <c r="M13" s="466">
        <f>SUM(C13:L13)</f>
        <v>0</v>
      </c>
    </row>
    <row r="14" spans="1:26" ht="15.05" customHeight="1" x14ac:dyDescent="0.25">
      <c r="B14" s="37" t="s">
        <v>1340</v>
      </c>
      <c r="C14" s="492"/>
      <c r="D14" s="492"/>
      <c r="E14" s="492"/>
      <c r="F14" s="492"/>
      <c r="G14" s="492"/>
      <c r="H14" s="492"/>
      <c r="I14" s="492"/>
      <c r="J14" s="492"/>
      <c r="K14" s="492"/>
      <c r="L14" s="492"/>
      <c r="M14" s="492"/>
    </row>
    <row r="15" spans="1:26" ht="15.05" customHeight="1" x14ac:dyDescent="0.25">
      <c r="B15" s="37" t="s">
        <v>1334</v>
      </c>
      <c r="C15" s="492"/>
      <c r="D15" s="492"/>
      <c r="E15" s="492"/>
      <c r="F15" s="492"/>
      <c r="G15" s="492"/>
      <c r="H15" s="492"/>
      <c r="I15" s="492"/>
      <c r="J15" s="492"/>
      <c r="K15" s="492"/>
      <c r="L15" s="492"/>
      <c r="M15" s="466">
        <f>SUM(C15:L15)</f>
        <v>0</v>
      </c>
    </row>
    <row r="16" spans="1:26" ht="15.05" customHeight="1" x14ac:dyDescent="0.25">
      <c r="B16" s="37" t="s">
        <v>1339</v>
      </c>
      <c r="C16" s="492"/>
      <c r="D16" s="492"/>
      <c r="E16" s="492"/>
      <c r="F16" s="492"/>
      <c r="G16" s="492"/>
      <c r="H16" s="492"/>
      <c r="I16" s="492"/>
      <c r="J16" s="492"/>
      <c r="K16" s="492"/>
      <c r="L16" s="492"/>
      <c r="M16" s="466">
        <f>SUM(C16:L16)</f>
        <v>0</v>
      </c>
    </row>
    <row r="17" spans="2:13" ht="15.05" customHeight="1" x14ac:dyDescent="0.25">
      <c r="B17" s="37" t="s">
        <v>1341</v>
      </c>
      <c r="C17" s="492"/>
      <c r="D17" s="492"/>
      <c r="E17" s="492"/>
      <c r="F17" s="492"/>
      <c r="G17" s="492"/>
      <c r="H17" s="492"/>
      <c r="I17" s="492"/>
      <c r="J17" s="492"/>
      <c r="K17" s="492"/>
      <c r="L17" s="492"/>
      <c r="M17" s="492"/>
    </row>
    <row r="18" spans="2:13" ht="15.05" customHeight="1" x14ac:dyDescent="0.25">
      <c r="B18" s="37" t="s">
        <v>1342</v>
      </c>
      <c r="C18" s="492"/>
      <c r="D18" s="492"/>
      <c r="E18" s="492"/>
      <c r="F18" s="492"/>
      <c r="G18" s="492"/>
      <c r="H18" s="492"/>
      <c r="I18" s="492"/>
      <c r="J18" s="492"/>
      <c r="K18" s="492"/>
      <c r="L18" s="492"/>
      <c r="M18" s="466">
        <f>SUM(C18:L18)</f>
        <v>0</v>
      </c>
    </row>
    <row r="19" spans="2:13" ht="15.05" customHeight="1" x14ac:dyDescent="0.25">
      <c r="B19" s="105" t="s">
        <v>1343</v>
      </c>
      <c r="C19" s="493"/>
      <c r="D19" s="493"/>
      <c r="E19" s="493"/>
      <c r="F19" s="493"/>
      <c r="G19" s="493"/>
      <c r="H19" s="493"/>
      <c r="I19" s="493"/>
      <c r="J19" s="493"/>
      <c r="K19" s="493"/>
      <c r="L19" s="493"/>
      <c r="M19" s="466">
        <f>SUM(C19:L19)</f>
        <v>0</v>
      </c>
    </row>
    <row r="20" spans="2:13" ht="15.05" customHeight="1" x14ac:dyDescent="0.25">
      <c r="B20" s="38" t="s">
        <v>24</v>
      </c>
      <c r="C20" s="460"/>
      <c r="D20" s="460"/>
      <c r="E20" s="460"/>
      <c r="F20" s="460"/>
      <c r="G20" s="460"/>
      <c r="H20" s="460"/>
      <c r="I20" s="460"/>
      <c r="J20" s="460"/>
      <c r="K20" s="460"/>
      <c r="L20" s="460"/>
      <c r="M20" s="460"/>
    </row>
    <row r="21" spans="2:13" ht="15.05" customHeight="1" x14ac:dyDescent="0.25">
      <c r="B21" s="37" t="s">
        <v>1334</v>
      </c>
      <c r="C21" s="466">
        <f>C12+C15</f>
        <v>0</v>
      </c>
      <c r="D21" s="466">
        <f t="shared" ref="D21:L21" si="0">D12+D15</f>
        <v>0</v>
      </c>
      <c r="E21" s="466">
        <f t="shared" si="0"/>
        <v>0</v>
      </c>
      <c r="F21" s="466">
        <f t="shared" si="0"/>
        <v>0</v>
      </c>
      <c r="G21" s="466">
        <f t="shared" si="0"/>
        <v>0</v>
      </c>
      <c r="H21" s="466">
        <f t="shared" si="0"/>
        <v>0</v>
      </c>
      <c r="I21" s="466">
        <f t="shared" si="0"/>
        <v>0</v>
      </c>
      <c r="J21" s="466">
        <f t="shared" si="0"/>
        <v>0</v>
      </c>
      <c r="K21" s="466">
        <f t="shared" si="0"/>
        <v>0</v>
      </c>
      <c r="L21" s="466">
        <f t="shared" si="0"/>
        <v>0</v>
      </c>
      <c r="M21" s="466">
        <f>SUM(C21:L21)</f>
        <v>0</v>
      </c>
    </row>
    <row r="22" spans="2:13" ht="15.05" customHeight="1" x14ac:dyDescent="0.25">
      <c r="B22" s="105" t="s">
        <v>1344</v>
      </c>
      <c r="C22" s="466">
        <f>C13+C16+C18</f>
        <v>0</v>
      </c>
      <c r="D22" s="466">
        <f t="shared" ref="D22:L22" si="1">D13+D16+D18</f>
        <v>0</v>
      </c>
      <c r="E22" s="466">
        <f t="shared" si="1"/>
        <v>0</v>
      </c>
      <c r="F22" s="466">
        <f t="shared" si="1"/>
        <v>0</v>
      </c>
      <c r="G22" s="466">
        <f t="shared" si="1"/>
        <v>0</v>
      </c>
      <c r="H22" s="466">
        <f t="shared" si="1"/>
        <v>0</v>
      </c>
      <c r="I22" s="466">
        <f t="shared" si="1"/>
        <v>0</v>
      </c>
      <c r="J22" s="466">
        <f t="shared" si="1"/>
        <v>0</v>
      </c>
      <c r="K22" s="466">
        <f t="shared" si="1"/>
        <v>0</v>
      </c>
      <c r="L22" s="466">
        <f t="shared" si="1"/>
        <v>0</v>
      </c>
      <c r="M22" s="466">
        <f>SUM(C22:L22)</f>
        <v>0</v>
      </c>
    </row>
    <row r="23" spans="2:13" ht="15.05" customHeight="1" x14ac:dyDescent="0.25">
      <c r="B23" s="189" t="s">
        <v>1345</v>
      </c>
      <c r="C23" s="460" t="s">
        <v>1346</v>
      </c>
      <c r="D23" s="460" t="s">
        <v>1346</v>
      </c>
      <c r="E23" s="460" t="s">
        <v>1346</v>
      </c>
      <c r="F23" s="460" t="s">
        <v>1346</v>
      </c>
      <c r="G23" s="460" t="s">
        <v>1346</v>
      </c>
      <c r="H23" s="460" t="s">
        <v>1346</v>
      </c>
      <c r="I23" s="460" t="s">
        <v>1346</v>
      </c>
      <c r="J23" s="460" t="s">
        <v>1346</v>
      </c>
      <c r="K23" s="460" t="s">
        <v>1346</v>
      </c>
      <c r="L23" s="460" t="s">
        <v>1346</v>
      </c>
      <c r="M23" s="460"/>
    </row>
    <row r="24" spans="2:13" ht="15.05" customHeight="1" x14ac:dyDescent="0.25">
      <c r="B24" s="108" t="s">
        <v>1347</v>
      </c>
      <c r="C24" s="492"/>
      <c r="D24" s="492"/>
      <c r="E24" s="492"/>
      <c r="F24" s="492"/>
      <c r="G24" s="492"/>
      <c r="H24" s="492"/>
      <c r="I24" s="492"/>
      <c r="J24" s="492"/>
      <c r="K24" s="492"/>
      <c r="L24" s="492"/>
      <c r="M24" s="492"/>
    </row>
    <row r="25" spans="2:13" ht="15.05" customHeight="1" x14ac:dyDescent="0.25">
      <c r="B25" s="108" t="s">
        <v>1334</v>
      </c>
      <c r="C25" s="492"/>
      <c r="D25" s="492"/>
      <c r="E25" s="492"/>
      <c r="F25" s="492"/>
      <c r="G25" s="492"/>
      <c r="H25" s="492"/>
      <c r="I25" s="492"/>
      <c r="J25" s="492"/>
      <c r="K25" s="492"/>
      <c r="L25" s="492"/>
      <c r="M25" s="466">
        <f>SUM(C25:L25)</f>
        <v>0</v>
      </c>
    </row>
    <row r="26" spans="2:13" ht="15.05" customHeight="1" x14ac:dyDescent="0.25">
      <c r="B26" s="108" t="s">
        <v>1339</v>
      </c>
      <c r="C26" s="492"/>
      <c r="D26" s="492"/>
      <c r="E26" s="492"/>
      <c r="F26" s="492"/>
      <c r="G26" s="492"/>
      <c r="H26" s="492"/>
      <c r="I26" s="492"/>
      <c r="J26" s="492"/>
      <c r="K26" s="492"/>
      <c r="L26" s="492"/>
      <c r="M26" s="466">
        <f>SUM(C26:L26)</f>
        <v>0</v>
      </c>
    </row>
    <row r="27" spans="2:13" ht="15.05" customHeight="1" x14ac:dyDescent="0.25">
      <c r="B27" s="108" t="s">
        <v>1348</v>
      </c>
      <c r="C27" s="492"/>
      <c r="D27" s="492"/>
      <c r="E27" s="492"/>
      <c r="F27" s="492"/>
      <c r="G27" s="492"/>
      <c r="H27" s="492"/>
      <c r="I27" s="492"/>
      <c r="J27" s="492"/>
      <c r="K27" s="492"/>
      <c r="L27" s="492"/>
      <c r="M27" s="492"/>
    </row>
    <row r="28" spans="2:13" ht="15.05" customHeight="1" x14ac:dyDescent="0.25">
      <c r="B28" s="108" t="s">
        <v>1334</v>
      </c>
      <c r="C28" s="492"/>
      <c r="D28" s="492"/>
      <c r="E28" s="492"/>
      <c r="F28" s="492"/>
      <c r="G28" s="492"/>
      <c r="H28" s="492"/>
      <c r="I28" s="492"/>
      <c r="J28" s="492"/>
      <c r="K28" s="492"/>
      <c r="L28" s="492"/>
      <c r="M28" s="466">
        <f>SUM(C28:L28)</f>
        <v>0</v>
      </c>
    </row>
    <row r="29" spans="2:13" ht="15.05" customHeight="1" x14ac:dyDescent="0.25">
      <c r="B29" s="108" t="s">
        <v>1339</v>
      </c>
      <c r="C29" s="492"/>
      <c r="D29" s="492"/>
      <c r="E29" s="492"/>
      <c r="F29" s="492"/>
      <c r="G29" s="492"/>
      <c r="H29" s="492"/>
      <c r="I29" s="492"/>
      <c r="J29" s="492"/>
      <c r="K29" s="492"/>
      <c r="L29" s="492"/>
      <c r="M29" s="466">
        <f>SUM(C29:L29)</f>
        <v>0</v>
      </c>
    </row>
    <row r="30" spans="2:13" ht="15.05" customHeight="1" x14ac:dyDescent="0.25">
      <c r="B30" s="108" t="s">
        <v>1349</v>
      </c>
      <c r="C30" s="492"/>
      <c r="D30" s="492"/>
      <c r="E30" s="492"/>
      <c r="F30" s="492"/>
      <c r="G30" s="492"/>
      <c r="H30" s="492"/>
      <c r="I30" s="492"/>
      <c r="J30" s="492"/>
      <c r="K30" s="492"/>
      <c r="L30" s="492"/>
      <c r="M30" s="492"/>
    </row>
    <row r="31" spans="2:13" ht="15.05" customHeight="1" x14ac:dyDescent="0.25">
      <c r="B31" s="108" t="s">
        <v>1334</v>
      </c>
      <c r="C31" s="492"/>
      <c r="D31" s="492"/>
      <c r="E31" s="492"/>
      <c r="F31" s="492"/>
      <c r="G31" s="492"/>
      <c r="H31" s="492"/>
      <c r="I31" s="492"/>
      <c r="J31" s="492"/>
      <c r="K31" s="492"/>
      <c r="L31" s="492"/>
      <c r="M31" s="466">
        <f>SUM(C31:L31)</f>
        <v>0</v>
      </c>
    </row>
    <row r="32" spans="2:13" ht="15.05" customHeight="1" x14ac:dyDescent="0.25">
      <c r="B32" s="108" t="s">
        <v>1339</v>
      </c>
      <c r="C32" s="492"/>
      <c r="D32" s="492"/>
      <c r="E32" s="492"/>
      <c r="F32" s="492"/>
      <c r="G32" s="492"/>
      <c r="H32" s="492"/>
      <c r="I32" s="492"/>
      <c r="J32" s="492"/>
      <c r="K32" s="492"/>
      <c r="L32" s="492"/>
      <c r="M32" s="466">
        <f>SUM(C32:L32)</f>
        <v>0</v>
      </c>
    </row>
    <row r="33" spans="2:13" ht="15.05" customHeight="1" x14ac:dyDescent="0.25">
      <c r="B33" s="108" t="s">
        <v>1350</v>
      </c>
      <c r="C33" s="492"/>
      <c r="D33" s="492"/>
      <c r="E33" s="492"/>
      <c r="F33" s="492"/>
      <c r="G33" s="492"/>
      <c r="H33" s="492"/>
      <c r="I33" s="492"/>
      <c r="J33" s="492"/>
      <c r="K33" s="492"/>
      <c r="L33" s="492"/>
      <c r="M33" s="492"/>
    </row>
    <row r="34" spans="2:13" ht="15.05" customHeight="1" x14ac:dyDescent="0.25">
      <c r="B34" s="108" t="s">
        <v>1351</v>
      </c>
      <c r="C34" s="492"/>
      <c r="D34" s="492"/>
      <c r="E34" s="492"/>
      <c r="F34" s="492"/>
      <c r="G34" s="492"/>
      <c r="H34" s="492"/>
      <c r="I34" s="492"/>
      <c r="J34" s="492"/>
      <c r="K34" s="492"/>
      <c r="L34" s="492"/>
      <c r="M34" s="466">
        <f>SUM(C34:L34)</f>
        <v>0</v>
      </c>
    </row>
    <row r="35" spans="2:13" ht="15.05" customHeight="1" x14ac:dyDescent="0.25">
      <c r="B35" s="108" t="s">
        <v>1339</v>
      </c>
      <c r="C35" s="492"/>
      <c r="D35" s="492"/>
      <c r="E35" s="492"/>
      <c r="F35" s="492"/>
      <c r="G35" s="492"/>
      <c r="H35" s="492"/>
      <c r="I35" s="492"/>
      <c r="J35" s="492"/>
      <c r="K35" s="492"/>
      <c r="L35" s="492"/>
      <c r="M35" s="466">
        <f>SUM(C35:L35)</f>
        <v>0</v>
      </c>
    </row>
    <row r="36" spans="2:13" ht="15.05" customHeight="1" x14ac:dyDescent="0.25">
      <c r="B36" s="108" t="s">
        <v>1352</v>
      </c>
      <c r="C36" s="492"/>
      <c r="D36" s="492"/>
      <c r="E36" s="492"/>
      <c r="F36" s="492"/>
      <c r="G36" s="492"/>
      <c r="H36" s="492"/>
      <c r="I36" s="492"/>
      <c r="J36" s="492"/>
      <c r="K36" s="492"/>
      <c r="L36" s="492"/>
      <c r="M36" s="492"/>
    </row>
    <row r="37" spans="2:13" ht="15.05" customHeight="1" x14ac:dyDescent="0.25">
      <c r="B37" s="108" t="s">
        <v>1351</v>
      </c>
      <c r="C37" s="492"/>
      <c r="D37" s="492"/>
      <c r="E37" s="492"/>
      <c r="F37" s="492"/>
      <c r="G37" s="492"/>
      <c r="H37" s="492"/>
      <c r="I37" s="492"/>
      <c r="J37" s="492"/>
      <c r="K37" s="492"/>
      <c r="L37" s="492"/>
      <c r="M37" s="466">
        <f>SUM(C37:L37)</f>
        <v>0</v>
      </c>
    </row>
    <row r="38" spans="2:13" ht="15.05" customHeight="1" x14ac:dyDescent="0.25">
      <c r="B38" s="108" t="s">
        <v>1339</v>
      </c>
      <c r="C38" s="492"/>
      <c r="D38" s="492"/>
      <c r="E38" s="492"/>
      <c r="F38" s="492"/>
      <c r="G38" s="492"/>
      <c r="H38" s="492"/>
      <c r="I38" s="492"/>
      <c r="J38" s="492"/>
      <c r="K38" s="492"/>
      <c r="L38" s="492"/>
      <c r="M38" s="466">
        <f>SUM(C38:L38)</f>
        <v>0</v>
      </c>
    </row>
    <row r="39" spans="2:13" ht="15.05" customHeight="1" x14ac:dyDescent="0.25">
      <c r="B39" s="108" t="s">
        <v>1353</v>
      </c>
      <c r="C39" s="492"/>
      <c r="D39" s="492"/>
      <c r="E39" s="492"/>
      <c r="F39" s="492"/>
      <c r="G39" s="492"/>
      <c r="H39" s="492"/>
      <c r="I39" s="492"/>
      <c r="J39" s="492"/>
      <c r="K39" s="492"/>
      <c r="L39" s="492"/>
      <c r="M39" s="492"/>
    </row>
    <row r="40" spans="2:13" ht="15.05" customHeight="1" x14ac:dyDescent="0.25">
      <c r="B40" s="108" t="s">
        <v>1354</v>
      </c>
      <c r="C40" s="492"/>
      <c r="D40" s="492"/>
      <c r="E40" s="492"/>
      <c r="F40" s="492"/>
      <c r="G40" s="492"/>
      <c r="H40" s="492"/>
      <c r="I40" s="492"/>
      <c r="J40" s="492"/>
      <c r="K40" s="492"/>
      <c r="L40" s="492"/>
      <c r="M40" s="466">
        <f>SUM(C40:L40)</f>
        <v>0</v>
      </c>
    </row>
    <row r="41" spans="2:13" ht="15.05" customHeight="1" x14ac:dyDescent="0.25">
      <c r="B41" s="108" t="s">
        <v>1339</v>
      </c>
      <c r="C41" s="492"/>
      <c r="D41" s="492"/>
      <c r="E41" s="492"/>
      <c r="F41" s="492"/>
      <c r="G41" s="492"/>
      <c r="H41" s="492"/>
      <c r="I41" s="492"/>
      <c r="J41" s="492"/>
      <c r="K41" s="492"/>
      <c r="L41" s="492"/>
      <c r="M41" s="466">
        <f>SUM(C41:L41)</f>
        <v>0</v>
      </c>
    </row>
    <row r="42" spans="2:13" ht="15.05" customHeight="1" x14ac:dyDescent="0.25">
      <c r="B42" s="108" t="s">
        <v>1355</v>
      </c>
      <c r="C42" s="492"/>
      <c r="D42" s="492"/>
      <c r="E42" s="492"/>
      <c r="F42" s="492"/>
      <c r="G42" s="492"/>
      <c r="H42" s="492"/>
      <c r="I42" s="492"/>
      <c r="J42" s="492"/>
      <c r="K42" s="492"/>
      <c r="L42" s="492"/>
      <c r="M42" s="492"/>
    </row>
    <row r="43" spans="2:13" ht="15.05" customHeight="1" x14ac:dyDescent="0.25">
      <c r="B43" s="108" t="s">
        <v>1356</v>
      </c>
      <c r="C43" s="492"/>
      <c r="D43" s="492"/>
      <c r="E43" s="492"/>
      <c r="F43" s="492"/>
      <c r="G43" s="492"/>
      <c r="H43" s="492"/>
      <c r="I43" s="492"/>
      <c r="J43" s="492"/>
      <c r="K43" s="492"/>
      <c r="L43" s="492"/>
      <c r="M43" s="466">
        <f>SUM(C43:L43)</f>
        <v>0</v>
      </c>
    </row>
    <row r="44" spans="2:13" ht="15.05" customHeight="1" x14ac:dyDescent="0.25">
      <c r="B44" s="108" t="s">
        <v>1357</v>
      </c>
      <c r="C44" s="492"/>
      <c r="D44" s="492"/>
      <c r="E44" s="492"/>
      <c r="F44" s="492"/>
      <c r="G44" s="492"/>
      <c r="H44" s="492"/>
      <c r="I44" s="492"/>
      <c r="J44" s="492"/>
      <c r="K44" s="492"/>
      <c r="L44" s="492"/>
      <c r="M44" s="466">
        <f>SUM(C44:L44)</f>
        <v>0</v>
      </c>
    </row>
    <row r="45" spans="2:13" ht="15.05" customHeight="1" x14ac:dyDescent="0.25">
      <c r="B45" s="108" t="s">
        <v>1358</v>
      </c>
      <c r="C45" s="492"/>
      <c r="D45" s="492"/>
      <c r="E45" s="492"/>
      <c r="F45" s="492"/>
      <c r="G45" s="492"/>
      <c r="H45" s="492"/>
      <c r="I45" s="492"/>
      <c r="J45" s="492"/>
      <c r="K45" s="492"/>
      <c r="L45" s="492"/>
      <c r="M45" s="492"/>
    </row>
    <row r="46" spans="2:13" ht="15.05" customHeight="1" x14ac:dyDescent="0.25">
      <c r="B46" s="108" t="s">
        <v>1359</v>
      </c>
      <c r="C46" s="492"/>
      <c r="D46" s="492"/>
      <c r="E46" s="492"/>
      <c r="F46" s="492"/>
      <c r="G46" s="492"/>
      <c r="H46" s="492"/>
      <c r="I46" s="492"/>
      <c r="J46" s="492"/>
      <c r="K46" s="492"/>
      <c r="L46" s="492"/>
      <c r="M46" s="466">
        <f>SUM(C46:L46)</f>
        <v>0</v>
      </c>
    </row>
    <row r="47" spans="2:13" ht="15.05" customHeight="1" x14ac:dyDescent="0.25">
      <c r="B47" s="108" t="s">
        <v>1339</v>
      </c>
      <c r="C47" s="492"/>
      <c r="D47" s="493"/>
      <c r="E47" s="493"/>
      <c r="F47" s="493"/>
      <c r="G47" s="493"/>
      <c r="H47" s="493"/>
      <c r="I47" s="493"/>
      <c r="J47" s="493"/>
      <c r="K47" s="493"/>
      <c r="L47" s="493"/>
      <c r="M47" s="466">
        <f>SUM(C47:L47)</f>
        <v>0</v>
      </c>
    </row>
    <row r="48" spans="2:13" ht="15.05" customHeight="1" x14ac:dyDescent="0.25">
      <c r="B48" s="188" t="s">
        <v>30</v>
      </c>
      <c r="C48" s="460"/>
      <c r="D48" s="460"/>
      <c r="E48" s="460"/>
      <c r="F48" s="460"/>
      <c r="G48" s="460"/>
      <c r="H48" s="460"/>
      <c r="I48" s="460"/>
      <c r="J48" s="460"/>
      <c r="K48" s="460"/>
      <c r="L48" s="460"/>
      <c r="M48" s="460"/>
    </row>
    <row r="49" spans="2:13" ht="15.05" customHeight="1" x14ac:dyDescent="0.25">
      <c r="B49" s="108" t="s">
        <v>1334</v>
      </c>
      <c r="C49" s="264">
        <f>C25+C28+C31+C34+C37+C40+C46</f>
        <v>0</v>
      </c>
      <c r="D49" s="264">
        <f t="shared" ref="D49:L49" si="2">D25+D28+D31+D34+D37+D40+D46</f>
        <v>0</v>
      </c>
      <c r="E49" s="264">
        <f t="shared" si="2"/>
        <v>0</v>
      </c>
      <c r="F49" s="264">
        <f t="shared" si="2"/>
        <v>0</v>
      </c>
      <c r="G49" s="264">
        <f t="shared" si="2"/>
        <v>0</v>
      </c>
      <c r="H49" s="264">
        <f t="shared" si="2"/>
        <v>0</v>
      </c>
      <c r="I49" s="264">
        <f t="shared" si="2"/>
        <v>0</v>
      </c>
      <c r="J49" s="264">
        <f t="shared" si="2"/>
        <v>0</v>
      </c>
      <c r="K49" s="264">
        <f t="shared" si="2"/>
        <v>0</v>
      </c>
      <c r="L49" s="264">
        <f t="shared" si="2"/>
        <v>0</v>
      </c>
      <c r="M49" s="466">
        <f>SUM(C49:L49)</f>
        <v>0</v>
      </c>
    </row>
    <row r="50" spans="2:13" ht="15.05" customHeight="1" x14ac:dyDescent="0.25">
      <c r="B50" s="108" t="s">
        <v>1360</v>
      </c>
      <c r="C50" s="265">
        <f>C26+C29+C32+C35+C38+C41+C44+C47</f>
        <v>0</v>
      </c>
      <c r="D50" s="265">
        <f t="shared" ref="D50:L50" si="3">D26+D29+D32+D35+D38+D41+D44+D47</f>
        <v>0</v>
      </c>
      <c r="E50" s="265">
        <f t="shared" si="3"/>
        <v>0</v>
      </c>
      <c r="F50" s="265">
        <f t="shared" si="3"/>
        <v>0</v>
      </c>
      <c r="G50" s="265">
        <f t="shared" si="3"/>
        <v>0</v>
      </c>
      <c r="H50" s="265">
        <f t="shared" si="3"/>
        <v>0</v>
      </c>
      <c r="I50" s="265">
        <f t="shared" si="3"/>
        <v>0</v>
      </c>
      <c r="J50" s="265">
        <f t="shared" si="3"/>
        <v>0</v>
      </c>
      <c r="K50" s="265">
        <f t="shared" si="3"/>
        <v>0</v>
      </c>
      <c r="L50" s="265">
        <f t="shared" si="3"/>
        <v>0</v>
      </c>
      <c r="M50" s="466">
        <f>SUM(C50:L50)</f>
        <v>0</v>
      </c>
    </row>
    <row r="51" spans="2:13" ht="15.05" customHeight="1" x14ac:dyDescent="0.25">
      <c r="B51" s="188" t="s">
        <v>1361</v>
      </c>
      <c r="C51" s="460"/>
      <c r="D51" s="460"/>
      <c r="E51" s="460"/>
      <c r="F51" s="460"/>
      <c r="G51" s="460"/>
      <c r="H51" s="460"/>
      <c r="I51" s="460"/>
      <c r="J51" s="460"/>
      <c r="K51" s="460"/>
      <c r="L51" s="460"/>
      <c r="M51" s="460"/>
    </row>
    <row r="52" spans="2:13" ht="15.05" customHeight="1" x14ac:dyDescent="0.25">
      <c r="B52" s="108" t="s">
        <v>1334</v>
      </c>
      <c r="C52" s="264">
        <f>C21-C49</f>
        <v>0</v>
      </c>
      <c r="D52" s="264">
        <f t="shared" ref="D52:L53" si="4">D21-D49</f>
        <v>0</v>
      </c>
      <c r="E52" s="264">
        <f t="shared" si="4"/>
        <v>0</v>
      </c>
      <c r="F52" s="264">
        <f t="shared" si="4"/>
        <v>0</v>
      </c>
      <c r="G52" s="264">
        <f t="shared" si="4"/>
        <v>0</v>
      </c>
      <c r="H52" s="264">
        <f t="shared" si="4"/>
        <v>0</v>
      </c>
      <c r="I52" s="264">
        <f t="shared" si="4"/>
        <v>0</v>
      </c>
      <c r="J52" s="264">
        <f t="shared" si="4"/>
        <v>0</v>
      </c>
      <c r="K52" s="264">
        <f t="shared" si="4"/>
        <v>0</v>
      </c>
      <c r="L52" s="264">
        <f t="shared" si="4"/>
        <v>0</v>
      </c>
      <c r="M52" s="466">
        <f>SUM(C52:L52)</f>
        <v>0</v>
      </c>
    </row>
    <row r="53" spans="2:13" ht="15.05" customHeight="1" x14ac:dyDescent="0.25">
      <c r="B53" s="108" t="s">
        <v>1360</v>
      </c>
      <c r="C53" s="265">
        <f>C22-C50</f>
        <v>0</v>
      </c>
      <c r="D53" s="265">
        <f t="shared" si="4"/>
        <v>0</v>
      </c>
      <c r="E53" s="265">
        <f t="shared" si="4"/>
        <v>0</v>
      </c>
      <c r="F53" s="265">
        <f t="shared" si="4"/>
        <v>0</v>
      </c>
      <c r="G53" s="265">
        <f t="shared" si="4"/>
        <v>0</v>
      </c>
      <c r="H53" s="265">
        <f t="shared" si="4"/>
        <v>0</v>
      </c>
      <c r="I53" s="265">
        <f t="shared" si="4"/>
        <v>0</v>
      </c>
      <c r="J53" s="265">
        <f t="shared" si="4"/>
        <v>0</v>
      </c>
      <c r="K53" s="265">
        <f t="shared" si="4"/>
        <v>0</v>
      </c>
      <c r="L53" s="265">
        <f t="shared" si="4"/>
        <v>0</v>
      </c>
      <c r="M53" s="466">
        <f>SUM(C53:L53)</f>
        <v>0</v>
      </c>
    </row>
    <row r="54" spans="2:13" ht="15.05" customHeight="1" x14ac:dyDescent="0.25">
      <c r="B54" s="188" t="s">
        <v>1362</v>
      </c>
      <c r="C54" s="460"/>
      <c r="D54" s="460"/>
      <c r="E54" s="460"/>
      <c r="F54" s="460"/>
      <c r="G54" s="460"/>
      <c r="H54" s="460"/>
      <c r="I54" s="460"/>
      <c r="J54" s="460"/>
      <c r="K54" s="460"/>
      <c r="L54" s="460"/>
      <c r="M54" s="460"/>
    </row>
    <row r="55" spans="2:13" ht="15.05" customHeight="1" x14ac:dyDescent="0.25">
      <c r="B55" s="108" t="s">
        <v>1334</v>
      </c>
      <c r="C55" s="264">
        <f>C8+C52</f>
        <v>0</v>
      </c>
      <c r="D55" s="264">
        <f t="shared" ref="D55:L56" si="5">D8+D52</f>
        <v>0</v>
      </c>
      <c r="E55" s="264">
        <f t="shared" si="5"/>
        <v>0</v>
      </c>
      <c r="F55" s="264">
        <f t="shared" si="5"/>
        <v>0</v>
      </c>
      <c r="G55" s="264">
        <f t="shared" si="5"/>
        <v>0</v>
      </c>
      <c r="H55" s="264">
        <f t="shared" si="5"/>
        <v>0</v>
      </c>
      <c r="I55" s="264">
        <f t="shared" si="5"/>
        <v>0</v>
      </c>
      <c r="J55" s="264">
        <f t="shared" si="5"/>
        <v>0</v>
      </c>
      <c r="K55" s="264">
        <f t="shared" si="5"/>
        <v>0</v>
      </c>
      <c r="L55" s="264">
        <f t="shared" si="5"/>
        <v>0</v>
      </c>
      <c r="M55" s="264">
        <f>SUM(C55:L55)</f>
        <v>0</v>
      </c>
    </row>
    <row r="56" spans="2:13" ht="15.05" customHeight="1" x14ac:dyDescent="0.25">
      <c r="B56" s="109" t="s">
        <v>1360</v>
      </c>
      <c r="C56" s="265">
        <f>C9+C53</f>
        <v>0</v>
      </c>
      <c r="D56" s="265">
        <f t="shared" si="5"/>
        <v>0</v>
      </c>
      <c r="E56" s="265">
        <f t="shared" si="5"/>
        <v>0</v>
      </c>
      <c r="F56" s="265">
        <f t="shared" si="5"/>
        <v>0</v>
      </c>
      <c r="G56" s="265">
        <f t="shared" si="5"/>
        <v>0</v>
      </c>
      <c r="H56" s="265">
        <f t="shared" si="5"/>
        <v>0</v>
      </c>
      <c r="I56" s="265">
        <f t="shared" si="5"/>
        <v>0</v>
      </c>
      <c r="J56" s="265">
        <f t="shared" si="5"/>
        <v>0</v>
      </c>
      <c r="K56" s="265">
        <f t="shared" si="5"/>
        <v>0</v>
      </c>
      <c r="L56" s="265">
        <f t="shared" si="5"/>
        <v>0</v>
      </c>
      <c r="M56" s="265">
        <f>SUM(C56:L56)</f>
        <v>0</v>
      </c>
    </row>
    <row r="57" spans="2:13" ht="9.8000000000000007" customHeight="1" x14ac:dyDescent="0.25">
      <c r="B57" s="84"/>
      <c r="C57" s="314"/>
      <c r="D57" s="314"/>
      <c r="E57" s="314"/>
    </row>
    <row r="58" spans="2:13" s="99" customFormat="1" ht="12.9" customHeight="1" x14ac:dyDescent="0.25">
      <c r="B58" s="99" t="s">
        <v>1363</v>
      </c>
      <c r="C58" s="309"/>
      <c r="D58" s="309"/>
      <c r="E58" s="309"/>
    </row>
    <row r="59" spans="2:13" s="99" customFormat="1" ht="12.9" customHeight="1" x14ac:dyDescent="0.25">
      <c r="B59" s="192" t="s">
        <v>1364</v>
      </c>
      <c r="C59" s="309"/>
      <c r="D59" s="644"/>
      <c r="E59" s="309"/>
    </row>
    <row r="60" spans="2:13" s="99" customFormat="1" ht="12.9" customHeight="1" x14ac:dyDescent="0.25">
      <c r="B60" s="192" t="s">
        <v>1365</v>
      </c>
      <c r="C60" s="309"/>
      <c r="D60" s="309"/>
      <c r="E60" s="309"/>
    </row>
    <row r="61" spans="2:13" s="99" customFormat="1" ht="12.9" customHeight="1" x14ac:dyDescent="0.25">
      <c r="B61" s="192" t="s">
        <v>1366</v>
      </c>
      <c r="C61" s="309"/>
      <c r="D61" s="309"/>
      <c r="E61" s="309"/>
    </row>
    <row r="62" spans="2:13" s="99" customFormat="1" ht="12.9" customHeight="1" x14ac:dyDescent="0.25">
      <c r="B62" s="192" t="s">
        <v>1367</v>
      </c>
      <c r="C62" s="309"/>
      <c r="D62" s="309"/>
      <c r="E62" s="309"/>
    </row>
    <row r="63" spans="2:13" s="99" customFormat="1" ht="12.9" customHeight="1" x14ac:dyDescent="0.25">
      <c r="B63" s="192" t="s">
        <v>1368</v>
      </c>
      <c r="C63" s="309"/>
      <c r="D63" s="309"/>
      <c r="E63" s="309"/>
    </row>
    <row r="64" spans="2:13" s="99" customFormat="1" ht="12.9" customHeight="1" x14ac:dyDescent="0.25">
      <c r="B64" s="192" t="s">
        <v>1369</v>
      </c>
      <c r="C64" s="309"/>
      <c r="D64" s="309"/>
      <c r="E64" s="309"/>
    </row>
    <row r="65" spans="2:9" s="99" customFormat="1" ht="12.9" customHeight="1" x14ac:dyDescent="0.25">
      <c r="B65" s="192" t="s">
        <v>1370</v>
      </c>
      <c r="C65" s="309"/>
      <c r="D65" s="309"/>
      <c r="E65" s="309"/>
    </row>
    <row r="66" spans="2:9" s="99" customFormat="1" ht="12.9" customHeight="1" x14ac:dyDescent="0.25">
      <c r="B66" s="192" t="s">
        <v>1371</v>
      </c>
      <c r="C66" s="309"/>
      <c r="D66" s="309"/>
      <c r="E66" s="309"/>
    </row>
    <row r="67" spans="2:9" s="99" customFormat="1" ht="12.9" customHeight="1" x14ac:dyDescent="0.25">
      <c r="B67" s="192" t="s">
        <v>1372</v>
      </c>
      <c r="C67" s="309"/>
      <c r="D67" s="309"/>
      <c r="E67" s="309"/>
    </row>
    <row r="68" spans="2:9" s="99" customFormat="1" ht="12.9" customHeight="1" x14ac:dyDescent="0.25">
      <c r="B68" s="192" t="s">
        <v>1373</v>
      </c>
      <c r="C68" s="309"/>
      <c r="D68" s="309"/>
      <c r="E68" s="309"/>
    </row>
    <row r="69" spans="2:9" s="99" customFormat="1" ht="12.9" customHeight="1" x14ac:dyDescent="0.25">
      <c r="B69" s="192" t="s">
        <v>1374</v>
      </c>
      <c r="C69" s="309"/>
      <c r="D69" s="309"/>
      <c r="E69" s="309"/>
    </row>
    <row r="70" spans="2:9" s="99" customFormat="1" ht="12.9" customHeight="1" x14ac:dyDescent="0.25">
      <c r="B70" s="99" t="s">
        <v>1375</v>
      </c>
      <c r="C70" s="309"/>
      <c r="D70" s="309"/>
      <c r="E70" s="309"/>
    </row>
    <row r="71" spans="2:9" s="99" customFormat="1" ht="12.9" customHeight="1" x14ac:dyDescent="0.25">
      <c r="B71" s="99" t="s">
        <v>1376</v>
      </c>
      <c r="C71" s="309"/>
      <c r="D71" s="309"/>
      <c r="E71" s="309"/>
    </row>
    <row r="72" spans="2:9" s="234" customFormat="1" ht="24.05" customHeight="1" x14ac:dyDescent="0.25">
      <c r="B72" s="1283" t="s">
        <v>1377</v>
      </c>
      <c r="C72" s="1283"/>
      <c r="D72" s="1283"/>
      <c r="E72" s="1283"/>
    </row>
    <row r="73" spans="2:9" s="99" customFormat="1" ht="12.9" customHeight="1" x14ac:dyDescent="0.25">
      <c r="B73" s="99" t="s">
        <v>1378</v>
      </c>
      <c r="C73" s="309"/>
      <c r="D73" s="309"/>
      <c r="E73" s="309"/>
    </row>
    <row r="74" spans="2:9" s="99" customFormat="1" ht="12.9" customHeight="1" x14ac:dyDescent="0.25">
      <c r="B74" s="99" t="s">
        <v>1379</v>
      </c>
      <c r="C74" s="309"/>
      <c r="D74" s="309"/>
      <c r="E74" s="309"/>
    </row>
    <row r="75" spans="2:9" s="99" customFormat="1" ht="12.9" customHeight="1" x14ac:dyDescent="0.25">
      <c r="C75" s="309"/>
      <c r="D75" s="309"/>
      <c r="E75" s="309"/>
    </row>
    <row r="76" spans="2:9" s="99" customFormat="1" ht="30.8" customHeight="1" x14ac:dyDescent="0.25">
      <c r="C76" s="309"/>
      <c r="D76" s="309"/>
      <c r="E76" s="309"/>
    </row>
    <row r="77" spans="2:9" ht="37.5" customHeight="1" x14ac:dyDescent="0.25">
      <c r="B77" s="1194" t="s">
        <v>1575</v>
      </c>
      <c r="C77" s="1116"/>
      <c r="D77" s="1116"/>
      <c r="E77" s="1116"/>
    </row>
    <row r="78" spans="2:9" ht="39.799999999999997" customHeight="1" x14ac:dyDescent="0.25">
      <c r="B78" s="34" t="s">
        <v>288</v>
      </c>
      <c r="C78" s="243" t="s">
        <v>87</v>
      </c>
      <c r="D78" s="243" t="s">
        <v>1094</v>
      </c>
      <c r="E78" s="243" t="s">
        <v>1415</v>
      </c>
      <c r="F78" s="34" t="s">
        <v>1416</v>
      </c>
      <c r="G78" s="243" t="s">
        <v>879</v>
      </c>
      <c r="H78" s="243" t="s">
        <v>115</v>
      </c>
      <c r="I78" s="34" t="s">
        <v>1573</v>
      </c>
    </row>
    <row r="79" spans="2:9" ht="15.6" customHeight="1" x14ac:dyDescent="0.25">
      <c r="B79" s="38" t="s">
        <v>1333</v>
      </c>
      <c r="C79" s="460"/>
      <c r="D79" s="460"/>
      <c r="E79" s="460"/>
      <c r="F79" s="460"/>
      <c r="G79" s="460"/>
      <c r="H79" s="460"/>
      <c r="I79" s="460"/>
    </row>
    <row r="80" spans="2:9" ht="15.6" customHeight="1" x14ac:dyDescent="0.25">
      <c r="B80" s="37" t="s">
        <v>1334</v>
      </c>
      <c r="C80" s="434"/>
      <c r="D80" s="434"/>
      <c r="E80" s="434"/>
      <c r="F80" s="434"/>
      <c r="G80" s="434"/>
      <c r="H80" s="434"/>
      <c r="I80" s="264">
        <f>SUM(C80:H80)</f>
        <v>0</v>
      </c>
    </row>
    <row r="81" spans="2:9" ht="15.6" customHeight="1" x14ac:dyDescent="0.25">
      <c r="B81" s="37" t="s">
        <v>1380</v>
      </c>
      <c r="C81" s="434"/>
      <c r="D81" s="434"/>
      <c r="E81" s="434"/>
      <c r="F81" s="434"/>
      <c r="G81" s="434"/>
      <c r="H81" s="434"/>
      <c r="I81" s="264">
        <f>SUM(C81:H81)</f>
        <v>0</v>
      </c>
    </row>
    <row r="82" spans="2:9" ht="15.6" customHeight="1" x14ac:dyDescent="0.25">
      <c r="B82" s="105" t="s">
        <v>1339</v>
      </c>
      <c r="C82" s="488"/>
      <c r="D82" s="488"/>
      <c r="E82" s="488"/>
      <c r="F82" s="488"/>
      <c r="G82" s="488"/>
      <c r="H82" s="488"/>
      <c r="I82" s="264">
        <f>SUM(C82:H82)</f>
        <v>0</v>
      </c>
    </row>
    <row r="83" spans="2:9" ht="15.6" customHeight="1" x14ac:dyDescent="0.25">
      <c r="B83" s="38" t="s">
        <v>1381</v>
      </c>
      <c r="C83" s="460"/>
      <c r="D83" s="460"/>
      <c r="E83" s="460"/>
      <c r="F83" s="460"/>
      <c r="G83" s="460"/>
      <c r="H83" s="460"/>
      <c r="I83" s="460"/>
    </row>
    <row r="84" spans="2:9" ht="15.6" customHeight="1" x14ac:dyDescent="0.25">
      <c r="B84" s="37" t="s">
        <v>1337</v>
      </c>
      <c r="C84" s="434"/>
      <c r="D84" s="434"/>
      <c r="E84" s="434"/>
      <c r="F84" s="434"/>
      <c r="G84" s="434"/>
      <c r="H84" s="434"/>
      <c r="I84" s="434"/>
    </row>
    <row r="85" spans="2:9" ht="15.6" customHeight="1" x14ac:dyDescent="0.25">
      <c r="B85" s="37" t="s">
        <v>1382</v>
      </c>
      <c r="C85" s="434"/>
      <c r="D85" s="434"/>
      <c r="E85" s="434"/>
      <c r="F85" s="434"/>
      <c r="G85" s="434"/>
      <c r="H85" s="434"/>
      <c r="I85" s="264">
        <f>SUM(C85:H85)</f>
        <v>0</v>
      </c>
    </row>
    <row r="86" spans="2:9" ht="15.6" customHeight="1" x14ac:dyDescent="0.25">
      <c r="B86" s="37" t="s">
        <v>1339</v>
      </c>
      <c r="C86" s="434"/>
      <c r="D86" s="434"/>
      <c r="E86" s="434"/>
      <c r="F86" s="434"/>
      <c r="G86" s="434"/>
      <c r="H86" s="434"/>
      <c r="I86" s="264">
        <f>SUM(C86:H86)</f>
        <v>0</v>
      </c>
    </row>
    <row r="87" spans="2:9" ht="15.6" customHeight="1" x14ac:dyDescent="0.25">
      <c r="B87" s="37" t="s">
        <v>1340</v>
      </c>
      <c r="C87" s="434"/>
      <c r="D87" s="434"/>
      <c r="E87" s="434"/>
      <c r="F87" s="434"/>
      <c r="G87" s="434"/>
      <c r="H87" s="434"/>
      <c r="I87" s="434"/>
    </row>
    <row r="88" spans="2:9" ht="15.6" customHeight="1" x14ac:dyDescent="0.25">
      <c r="B88" s="37" t="s">
        <v>1380</v>
      </c>
      <c r="C88" s="434"/>
      <c r="D88" s="434"/>
      <c r="E88" s="434"/>
      <c r="F88" s="434"/>
      <c r="G88" s="434"/>
      <c r="H88" s="434"/>
      <c r="I88" s="264">
        <f>SUM(C88:H88)</f>
        <v>0</v>
      </c>
    </row>
    <row r="89" spans="2:9" ht="15.6" customHeight="1" x14ac:dyDescent="0.25">
      <c r="B89" s="37" t="s">
        <v>1339</v>
      </c>
      <c r="C89" s="434"/>
      <c r="D89" s="434"/>
      <c r="E89" s="434"/>
      <c r="F89" s="434"/>
      <c r="G89" s="434"/>
      <c r="H89" s="434"/>
      <c r="I89" s="264">
        <f>SUM(C89:H89)</f>
        <v>0</v>
      </c>
    </row>
    <row r="90" spans="2:9" ht="15.6" customHeight="1" x14ac:dyDescent="0.25">
      <c r="B90" s="37" t="s">
        <v>1341</v>
      </c>
      <c r="C90" s="434"/>
      <c r="D90" s="434"/>
      <c r="E90" s="434"/>
      <c r="F90" s="434"/>
      <c r="G90" s="434"/>
      <c r="H90" s="434"/>
      <c r="I90" s="434"/>
    </row>
    <row r="91" spans="2:9" ht="15.6" customHeight="1" x14ac:dyDescent="0.25">
      <c r="B91" s="37" t="s">
        <v>1383</v>
      </c>
      <c r="C91" s="434"/>
      <c r="D91" s="434"/>
      <c r="E91" s="434"/>
      <c r="F91" s="434"/>
      <c r="G91" s="434"/>
      <c r="H91" s="434"/>
      <c r="I91" s="264">
        <f>SUM(C91:H91)</f>
        <v>0</v>
      </c>
    </row>
    <row r="92" spans="2:9" ht="15.6" customHeight="1" x14ac:dyDescent="0.25">
      <c r="B92" s="105" t="s">
        <v>1343</v>
      </c>
      <c r="C92" s="488"/>
      <c r="D92" s="488"/>
      <c r="E92" s="488"/>
      <c r="F92" s="488"/>
      <c r="G92" s="488"/>
      <c r="H92" s="488"/>
      <c r="I92" s="264">
        <f>SUM(C92:H92)</f>
        <v>0</v>
      </c>
    </row>
    <row r="93" spans="2:9" ht="15.6" customHeight="1" x14ac:dyDescent="0.25">
      <c r="B93" s="38" t="s">
        <v>24</v>
      </c>
      <c r="C93" s="460"/>
      <c r="D93" s="460"/>
      <c r="E93" s="460"/>
      <c r="F93" s="460"/>
      <c r="G93" s="460"/>
      <c r="H93" s="460"/>
      <c r="I93" s="460"/>
    </row>
    <row r="94" spans="2:9" ht="15.6" customHeight="1" x14ac:dyDescent="0.25">
      <c r="B94" s="37" t="s">
        <v>1334</v>
      </c>
      <c r="C94" s="643"/>
      <c r="D94" s="643"/>
      <c r="E94" s="643"/>
      <c r="F94" s="643"/>
      <c r="G94" s="643"/>
      <c r="H94" s="643"/>
      <c r="I94" s="264">
        <f>SUM(C94:H94)</f>
        <v>0</v>
      </c>
    </row>
    <row r="95" spans="2:9" ht="15.6" customHeight="1" x14ac:dyDescent="0.25">
      <c r="B95" s="37" t="s">
        <v>1380</v>
      </c>
      <c r="C95" s="466">
        <f t="shared" ref="C95:H95" si="6">C85+C88</f>
        <v>0</v>
      </c>
      <c r="D95" s="466">
        <f t="shared" si="6"/>
        <v>0</v>
      </c>
      <c r="E95" s="466">
        <f t="shared" si="6"/>
        <v>0</v>
      </c>
      <c r="F95" s="466">
        <f t="shared" si="6"/>
        <v>0</v>
      </c>
      <c r="G95" s="466">
        <f t="shared" si="6"/>
        <v>0</v>
      </c>
      <c r="H95" s="466">
        <f t="shared" si="6"/>
        <v>0</v>
      </c>
      <c r="I95" s="264">
        <f>SUM(C95:H95)</f>
        <v>0</v>
      </c>
    </row>
    <row r="96" spans="2:9" ht="15.6" customHeight="1" x14ac:dyDescent="0.25">
      <c r="B96" s="105" t="s">
        <v>1360</v>
      </c>
      <c r="C96" s="265">
        <f t="shared" ref="C96:H96" si="7">C86+C89+C92</f>
        <v>0</v>
      </c>
      <c r="D96" s="265">
        <f t="shared" si="7"/>
        <v>0</v>
      </c>
      <c r="E96" s="265">
        <f t="shared" si="7"/>
        <v>0</v>
      </c>
      <c r="F96" s="265">
        <f t="shared" si="7"/>
        <v>0</v>
      </c>
      <c r="G96" s="265">
        <f t="shared" si="7"/>
        <v>0</v>
      </c>
      <c r="H96" s="265">
        <f t="shared" si="7"/>
        <v>0</v>
      </c>
      <c r="I96" s="265">
        <f>SUM(C96:H96)</f>
        <v>0</v>
      </c>
    </row>
    <row r="97" spans="2:9" ht="15.6" customHeight="1" x14ac:dyDescent="0.25">
      <c r="B97" s="189" t="s">
        <v>1345</v>
      </c>
      <c r="C97" s="434"/>
      <c r="D97" s="434"/>
      <c r="E97" s="434"/>
      <c r="F97" s="434"/>
      <c r="G97" s="434"/>
      <c r="H97" s="434"/>
      <c r="I97" s="434"/>
    </row>
    <row r="98" spans="2:9" ht="15.6" customHeight="1" x14ac:dyDescent="0.25">
      <c r="B98" s="108" t="s">
        <v>1347</v>
      </c>
      <c r="C98" s="434"/>
      <c r="D98" s="434"/>
      <c r="E98" s="434"/>
      <c r="F98" s="434"/>
      <c r="G98" s="434"/>
      <c r="H98" s="434"/>
      <c r="I98" s="434"/>
    </row>
    <row r="99" spans="2:9" ht="15.6" customHeight="1" x14ac:dyDescent="0.25">
      <c r="B99" s="108" t="s">
        <v>1380</v>
      </c>
      <c r="C99" s="434"/>
      <c r="D99" s="434"/>
      <c r="E99" s="434"/>
      <c r="F99" s="434"/>
      <c r="G99" s="434"/>
      <c r="H99" s="434"/>
      <c r="I99" s="264">
        <f>SUM(C99:H99)</f>
        <v>0</v>
      </c>
    </row>
    <row r="100" spans="2:9" ht="15.6" customHeight="1" x14ac:dyDescent="0.25">
      <c r="B100" s="108" t="s">
        <v>1339</v>
      </c>
      <c r="C100" s="434"/>
      <c r="D100" s="434"/>
      <c r="E100" s="434"/>
      <c r="F100" s="434"/>
      <c r="G100" s="434"/>
      <c r="H100" s="434"/>
      <c r="I100" s="264">
        <f>SUM(C100:H100)</f>
        <v>0</v>
      </c>
    </row>
    <row r="101" spans="2:9" ht="15.6" customHeight="1" x14ac:dyDescent="0.25">
      <c r="B101" s="108" t="s">
        <v>1384</v>
      </c>
      <c r="C101" s="434"/>
      <c r="D101" s="434"/>
      <c r="E101" s="434"/>
      <c r="F101" s="434"/>
      <c r="G101" s="434"/>
      <c r="H101" s="434"/>
      <c r="I101" s="434"/>
    </row>
    <row r="102" spans="2:9" ht="15.6" customHeight="1" x14ac:dyDescent="0.25">
      <c r="B102" s="108" t="s">
        <v>1380</v>
      </c>
      <c r="C102" s="434"/>
      <c r="D102" s="434"/>
      <c r="E102" s="434"/>
      <c r="F102" s="434"/>
      <c r="G102" s="434"/>
      <c r="H102" s="434"/>
      <c r="I102" s="264">
        <f>SUM(C102:H102)</f>
        <v>0</v>
      </c>
    </row>
    <row r="103" spans="2:9" ht="15.6" customHeight="1" x14ac:dyDescent="0.25">
      <c r="B103" s="108" t="s">
        <v>1339</v>
      </c>
      <c r="C103" s="434"/>
      <c r="D103" s="434"/>
      <c r="E103" s="434"/>
      <c r="F103" s="434"/>
      <c r="G103" s="434"/>
      <c r="H103" s="434"/>
      <c r="I103" s="264">
        <f>SUM(C103:H103)</f>
        <v>0</v>
      </c>
    </row>
    <row r="104" spans="2:9" ht="15.6" customHeight="1" x14ac:dyDescent="0.25">
      <c r="B104" s="108" t="s">
        <v>1349</v>
      </c>
      <c r="C104" s="434"/>
      <c r="D104" s="434"/>
      <c r="E104" s="434"/>
      <c r="F104" s="434"/>
      <c r="G104" s="434"/>
      <c r="H104" s="434"/>
      <c r="I104" s="434"/>
    </row>
    <row r="105" spans="2:9" ht="15.6" customHeight="1" x14ac:dyDescent="0.25">
      <c r="B105" s="108" t="s">
        <v>1339</v>
      </c>
      <c r="C105" s="434"/>
      <c r="D105" s="434"/>
      <c r="E105" s="434"/>
      <c r="F105" s="434"/>
      <c r="G105" s="434"/>
      <c r="H105" s="434"/>
      <c r="I105" s="264">
        <f>SUM(C105:H105)</f>
        <v>0</v>
      </c>
    </row>
    <row r="106" spans="2:9" ht="15.6" customHeight="1" x14ac:dyDescent="0.25">
      <c r="B106" s="108" t="s">
        <v>1385</v>
      </c>
      <c r="C106" s="434"/>
      <c r="D106" s="434"/>
      <c r="E106" s="434"/>
      <c r="F106" s="434"/>
      <c r="G106" s="434"/>
      <c r="H106" s="434"/>
      <c r="I106" s="434"/>
    </row>
    <row r="107" spans="2:9" ht="15.6" customHeight="1" x14ac:dyDescent="0.25">
      <c r="B107" s="108" t="s">
        <v>1380</v>
      </c>
      <c r="C107" s="434"/>
      <c r="D107" s="434"/>
      <c r="E107" s="434"/>
      <c r="F107" s="434"/>
      <c r="G107" s="434"/>
      <c r="H107" s="434"/>
      <c r="I107" s="264">
        <f>SUM(C107:H107)</f>
        <v>0</v>
      </c>
    </row>
    <row r="108" spans="2:9" ht="15.6" customHeight="1" x14ac:dyDescent="0.25">
      <c r="B108" s="108" t="s">
        <v>1360</v>
      </c>
      <c r="C108" s="434"/>
      <c r="D108" s="434"/>
      <c r="E108" s="434"/>
      <c r="F108" s="434"/>
      <c r="G108" s="434"/>
      <c r="H108" s="434"/>
      <c r="I108" s="264">
        <f>SUM(C108:H108)</f>
        <v>0</v>
      </c>
    </row>
    <row r="109" spans="2:9" ht="15.6" customHeight="1" x14ac:dyDescent="0.25">
      <c r="B109" s="108" t="s">
        <v>1352</v>
      </c>
      <c r="C109" s="434"/>
      <c r="D109" s="434"/>
      <c r="E109" s="434"/>
      <c r="F109" s="434"/>
      <c r="G109" s="434"/>
      <c r="H109" s="434"/>
      <c r="I109" s="434"/>
    </row>
    <row r="110" spans="2:9" ht="15.6" customHeight="1" x14ac:dyDescent="0.25">
      <c r="B110" s="108" t="s">
        <v>1380</v>
      </c>
      <c r="C110" s="434"/>
      <c r="D110" s="434"/>
      <c r="E110" s="434"/>
      <c r="F110" s="434"/>
      <c r="G110" s="434"/>
      <c r="H110" s="434"/>
      <c r="I110" s="264">
        <f>SUM(C110:H110)</f>
        <v>0</v>
      </c>
    </row>
    <row r="111" spans="2:9" ht="15.6" customHeight="1" x14ac:dyDescent="0.25">
      <c r="B111" s="108" t="s">
        <v>1339</v>
      </c>
      <c r="C111" s="434"/>
      <c r="D111" s="434"/>
      <c r="E111" s="434"/>
      <c r="F111" s="434"/>
      <c r="G111" s="434"/>
      <c r="H111" s="434"/>
      <c r="I111" s="264">
        <f>SUM(C111:H111)</f>
        <v>0</v>
      </c>
    </row>
    <row r="112" spans="2:9" ht="15.6" customHeight="1" x14ac:dyDescent="0.25">
      <c r="B112" s="108" t="s">
        <v>1353</v>
      </c>
      <c r="C112" s="434"/>
      <c r="D112" s="434"/>
      <c r="E112" s="434"/>
      <c r="F112" s="434"/>
      <c r="G112" s="434"/>
      <c r="H112" s="434"/>
      <c r="I112" s="434"/>
    </row>
    <row r="113" spans="2:9" ht="15.6" customHeight="1" x14ac:dyDescent="0.25">
      <c r="B113" s="108" t="s">
        <v>1380</v>
      </c>
      <c r="C113" s="434"/>
      <c r="D113" s="434"/>
      <c r="E113" s="434"/>
      <c r="F113" s="434"/>
      <c r="G113" s="434"/>
      <c r="H113" s="434"/>
      <c r="I113" s="264">
        <f>SUM(C113:H113)</f>
        <v>0</v>
      </c>
    </row>
    <row r="114" spans="2:9" ht="15.6" customHeight="1" x14ac:dyDescent="0.25">
      <c r="B114" s="108" t="s">
        <v>1339</v>
      </c>
      <c r="C114" s="434"/>
      <c r="D114" s="434"/>
      <c r="E114" s="434"/>
      <c r="F114" s="434"/>
      <c r="G114" s="434"/>
      <c r="H114" s="434"/>
      <c r="I114" s="264">
        <f>SUM(C114:H114)</f>
        <v>0</v>
      </c>
    </row>
    <row r="115" spans="2:9" ht="15.6" customHeight="1" x14ac:dyDescent="0.25">
      <c r="B115" s="108" t="s">
        <v>1355</v>
      </c>
      <c r="C115" s="434"/>
      <c r="D115" s="434"/>
      <c r="E115" s="434"/>
      <c r="F115" s="434"/>
      <c r="G115" s="434"/>
      <c r="H115" s="434"/>
      <c r="I115" s="434"/>
    </row>
    <row r="116" spans="2:9" ht="15.6" customHeight="1" x14ac:dyDescent="0.25">
      <c r="B116" s="108" t="s">
        <v>1383</v>
      </c>
      <c r="C116" s="434"/>
      <c r="D116" s="434"/>
      <c r="E116" s="434"/>
      <c r="F116" s="434"/>
      <c r="G116" s="434"/>
      <c r="H116" s="434"/>
      <c r="I116" s="264">
        <f>SUM(C116:H116)</f>
        <v>0</v>
      </c>
    </row>
    <row r="117" spans="2:9" ht="15.6" customHeight="1" x14ac:dyDescent="0.25">
      <c r="B117" s="108" t="s">
        <v>1386</v>
      </c>
      <c r="C117" s="434"/>
      <c r="D117" s="434"/>
      <c r="E117" s="434"/>
      <c r="F117" s="434"/>
      <c r="G117" s="434"/>
      <c r="H117" s="434"/>
      <c r="I117" s="264">
        <f>SUM(C117:H117)</f>
        <v>0</v>
      </c>
    </row>
    <row r="118" spans="2:9" ht="15.6" customHeight="1" x14ac:dyDescent="0.25">
      <c r="B118" s="108" t="s">
        <v>1358</v>
      </c>
      <c r="C118" s="434"/>
      <c r="D118" s="434"/>
      <c r="E118" s="434"/>
      <c r="F118" s="434"/>
      <c r="G118" s="434"/>
      <c r="H118" s="434"/>
      <c r="I118" s="434"/>
    </row>
    <row r="119" spans="2:9" ht="15.6" customHeight="1" x14ac:dyDescent="0.25">
      <c r="B119" s="108" t="s">
        <v>1380</v>
      </c>
      <c r="C119" s="434"/>
      <c r="D119" s="434"/>
      <c r="E119" s="434"/>
      <c r="F119" s="434"/>
      <c r="G119" s="434"/>
      <c r="H119" s="434"/>
      <c r="I119" s="264">
        <f>SUM(C119:H119)</f>
        <v>0</v>
      </c>
    </row>
    <row r="120" spans="2:9" ht="15.6" customHeight="1" x14ac:dyDescent="0.25">
      <c r="B120" s="108" t="s">
        <v>1344</v>
      </c>
      <c r="C120" s="488"/>
      <c r="D120" s="488"/>
      <c r="E120" s="488"/>
      <c r="F120" s="488"/>
      <c r="G120" s="488"/>
      <c r="H120" s="488"/>
      <c r="I120" s="264">
        <f>SUM(C120:H120)</f>
        <v>0</v>
      </c>
    </row>
    <row r="121" spans="2:9" ht="15.6" customHeight="1" x14ac:dyDescent="0.25">
      <c r="B121" s="188" t="s">
        <v>30</v>
      </c>
      <c r="C121" s="460"/>
      <c r="D121" s="460"/>
      <c r="E121" s="460"/>
      <c r="F121" s="460"/>
      <c r="G121" s="460"/>
      <c r="H121" s="460"/>
      <c r="I121" s="460"/>
    </row>
    <row r="122" spans="2:9" ht="15.6" customHeight="1" x14ac:dyDescent="0.25">
      <c r="B122" s="108" t="s">
        <v>1334</v>
      </c>
      <c r="C122" s="434"/>
      <c r="D122" s="434"/>
      <c r="E122" s="434"/>
      <c r="F122" s="434"/>
      <c r="G122" s="434"/>
      <c r="H122" s="434"/>
      <c r="I122" s="264">
        <f>SUM(C122:H122)</f>
        <v>0</v>
      </c>
    </row>
    <row r="123" spans="2:9" ht="15.6" customHeight="1" x14ac:dyDescent="0.25">
      <c r="B123" s="108" t="s">
        <v>1380</v>
      </c>
      <c r="C123" s="264">
        <f t="shared" ref="C123:H123" si="8">C99+C102+C107+C110+C113+C119</f>
        <v>0</v>
      </c>
      <c r="D123" s="264">
        <f t="shared" si="8"/>
        <v>0</v>
      </c>
      <c r="E123" s="264">
        <f t="shared" si="8"/>
        <v>0</v>
      </c>
      <c r="F123" s="264">
        <f t="shared" si="8"/>
        <v>0</v>
      </c>
      <c r="G123" s="264">
        <f t="shared" si="8"/>
        <v>0</v>
      </c>
      <c r="H123" s="264">
        <f t="shared" si="8"/>
        <v>0</v>
      </c>
      <c r="I123" s="264">
        <f>SUM(C123:H123)</f>
        <v>0</v>
      </c>
    </row>
    <row r="124" spans="2:9" ht="15.6" customHeight="1" x14ac:dyDescent="0.25">
      <c r="B124" s="108" t="s">
        <v>1360</v>
      </c>
      <c r="C124" s="264">
        <f t="shared" ref="C124:H124" si="9">C100+C103+C108+C111+C114+C117+C120</f>
        <v>0</v>
      </c>
      <c r="D124" s="264">
        <f t="shared" si="9"/>
        <v>0</v>
      </c>
      <c r="E124" s="264">
        <f t="shared" si="9"/>
        <v>0</v>
      </c>
      <c r="F124" s="264">
        <f t="shared" si="9"/>
        <v>0</v>
      </c>
      <c r="G124" s="264">
        <f t="shared" si="9"/>
        <v>0</v>
      </c>
      <c r="H124" s="264">
        <f t="shared" si="9"/>
        <v>0</v>
      </c>
      <c r="I124" s="264">
        <f>SUM(C124:H124)</f>
        <v>0</v>
      </c>
    </row>
    <row r="125" spans="2:9" ht="15.6" customHeight="1" x14ac:dyDescent="0.25">
      <c r="B125" s="188" t="s">
        <v>1361</v>
      </c>
      <c r="C125" s="460"/>
      <c r="D125" s="460"/>
      <c r="E125" s="460"/>
      <c r="F125" s="460"/>
      <c r="G125" s="460"/>
      <c r="H125" s="460"/>
      <c r="I125" s="460"/>
    </row>
    <row r="126" spans="2:9" ht="15.6" customHeight="1" x14ac:dyDescent="0.25">
      <c r="B126" s="108" t="s">
        <v>1334</v>
      </c>
      <c r="C126" s="264">
        <f t="shared" ref="C126:H128" si="10">C94-C122</f>
        <v>0</v>
      </c>
      <c r="D126" s="264">
        <f t="shared" si="10"/>
        <v>0</v>
      </c>
      <c r="E126" s="264">
        <f t="shared" si="10"/>
        <v>0</v>
      </c>
      <c r="F126" s="264">
        <f t="shared" si="10"/>
        <v>0</v>
      </c>
      <c r="G126" s="264">
        <f t="shared" si="10"/>
        <v>0</v>
      </c>
      <c r="H126" s="264">
        <f t="shared" si="10"/>
        <v>0</v>
      </c>
      <c r="I126" s="264">
        <f>SUM(C126:H126)</f>
        <v>0</v>
      </c>
    </row>
    <row r="127" spans="2:9" ht="15.6" customHeight="1" x14ac:dyDescent="0.25">
      <c r="B127" s="108" t="s">
        <v>1380</v>
      </c>
      <c r="C127" s="264">
        <f t="shared" si="10"/>
        <v>0</v>
      </c>
      <c r="D127" s="264">
        <f t="shared" si="10"/>
        <v>0</v>
      </c>
      <c r="E127" s="264">
        <f t="shared" si="10"/>
        <v>0</v>
      </c>
      <c r="F127" s="264">
        <f t="shared" si="10"/>
        <v>0</v>
      </c>
      <c r="G127" s="264">
        <f t="shared" si="10"/>
        <v>0</v>
      </c>
      <c r="H127" s="264">
        <f t="shared" si="10"/>
        <v>0</v>
      </c>
      <c r="I127" s="264">
        <f>SUM(C127:H127)</f>
        <v>0</v>
      </c>
    </row>
    <row r="128" spans="2:9" ht="15.6" customHeight="1" x14ac:dyDescent="0.25">
      <c r="B128" s="108" t="s">
        <v>1360</v>
      </c>
      <c r="C128" s="264">
        <f t="shared" si="10"/>
        <v>0</v>
      </c>
      <c r="D128" s="264">
        <f t="shared" si="10"/>
        <v>0</v>
      </c>
      <c r="E128" s="264">
        <f t="shared" si="10"/>
        <v>0</v>
      </c>
      <c r="F128" s="264">
        <f t="shared" si="10"/>
        <v>0</v>
      </c>
      <c r="G128" s="264">
        <f t="shared" si="10"/>
        <v>0</v>
      </c>
      <c r="H128" s="264">
        <f t="shared" si="10"/>
        <v>0</v>
      </c>
      <c r="I128" s="264">
        <f>SUM(C128:H128)</f>
        <v>0</v>
      </c>
    </row>
    <row r="129" spans="2:9" ht="15.6" customHeight="1" x14ac:dyDescent="0.25">
      <c r="B129" s="188" t="s">
        <v>1362</v>
      </c>
      <c r="C129" s="460"/>
      <c r="D129" s="460"/>
      <c r="E129" s="460"/>
      <c r="F129" s="460"/>
      <c r="G129" s="460"/>
      <c r="H129" s="460"/>
      <c r="I129" s="460"/>
    </row>
    <row r="130" spans="2:9" ht="15.6" customHeight="1" x14ac:dyDescent="0.25">
      <c r="B130" s="108" t="s">
        <v>1334</v>
      </c>
      <c r="C130" s="264">
        <f t="shared" ref="C130:H132" si="11">C80+C126</f>
        <v>0</v>
      </c>
      <c r="D130" s="264">
        <f t="shared" si="11"/>
        <v>0</v>
      </c>
      <c r="E130" s="264">
        <f t="shared" si="11"/>
        <v>0</v>
      </c>
      <c r="F130" s="264">
        <f t="shared" si="11"/>
        <v>0</v>
      </c>
      <c r="G130" s="264">
        <f t="shared" si="11"/>
        <v>0</v>
      </c>
      <c r="H130" s="264">
        <f t="shared" si="11"/>
        <v>0</v>
      </c>
      <c r="I130" s="264">
        <f>SUM(C130:H130)</f>
        <v>0</v>
      </c>
    </row>
    <row r="131" spans="2:9" ht="15.6" customHeight="1" x14ac:dyDescent="0.25">
      <c r="B131" s="108" t="s">
        <v>1380</v>
      </c>
      <c r="C131" s="264">
        <f t="shared" si="11"/>
        <v>0</v>
      </c>
      <c r="D131" s="264">
        <f t="shared" si="11"/>
        <v>0</v>
      </c>
      <c r="E131" s="264">
        <f t="shared" si="11"/>
        <v>0</v>
      </c>
      <c r="F131" s="264">
        <f t="shared" si="11"/>
        <v>0</v>
      </c>
      <c r="G131" s="264">
        <f t="shared" si="11"/>
        <v>0</v>
      </c>
      <c r="H131" s="264">
        <f t="shared" si="11"/>
        <v>0</v>
      </c>
      <c r="I131" s="264">
        <f>SUM(C131:H131)</f>
        <v>0</v>
      </c>
    </row>
    <row r="132" spans="2:9" ht="15.6" customHeight="1" x14ac:dyDescent="0.25">
      <c r="B132" s="109" t="s">
        <v>1360</v>
      </c>
      <c r="C132" s="265">
        <f t="shared" si="11"/>
        <v>0</v>
      </c>
      <c r="D132" s="265">
        <f t="shared" si="11"/>
        <v>0</v>
      </c>
      <c r="E132" s="265">
        <f t="shared" si="11"/>
        <v>0</v>
      </c>
      <c r="F132" s="265">
        <f t="shared" si="11"/>
        <v>0</v>
      </c>
      <c r="G132" s="265">
        <f t="shared" si="11"/>
        <v>0</v>
      </c>
      <c r="H132" s="265">
        <f t="shared" si="11"/>
        <v>0</v>
      </c>
      <c r="I132" s="265">
        <f>SUM(C132:H132)</f>
        <v>0</v>
      </c>
    </row>
    <row r="134" spans="2:9" ht="16.55" customHeight="1" x14ac:dyDescent="0.25">
      <c r="B134" s="192" t="s">
        <v>1363</v>
      </c>
      <c r="C134" s="309"/>
      <c r="D134" s="309"/>
      <c r="E134" s="309"/>
    </row>
    <row r="135" spans="2:9" ht="16.55" customHeight="1" x14ac:dyDescent="0.25">
      <c r="B135" s="192" t="s">
        <v>1387</v>
      </c>
      <c r="C135" s="309"/>
      <c r="D135" s="309"/>
      <c r="E135" s="309"/>
    </row>
    <row r="136" spans="2:9" ht="16.55" customHeight="1" x14ac:dyDescent="0.25">
      <c r="B136" s="192" t="s">
        <v>1388</v>
      </c>
      <c r="C136" s="309"/>
      <c r="D136" s="309"/>
      <c r="E136" s="309"/>
    </row>
    <row r="137" spans="2:9" ht="16.55" customHeight="1" x14ac:dyDescent="0.25">
      <c r="B137" s="192" t="s">
        <v>1389</v>
      </c>
      <c r="C137" s="309"/>
      <c r="D137" s="309"/>
      <c r="E137" s="309"/>
    </row>
    <row r="138" spans="2:9" ht="16.55" customHeight="1" x14ac:dyDescent="0.25">
      <c r="B138" s="192" t="s">
        <v>1390</v>
      </c>
      <c r="C138" s="309"/>
      <c r="D138" s="309"/>
      <c r="E138" s="309"/>
    </row>
    <row r="139" spans="2:9" ht="16.55" customHeight="1" x14ac:dyDescent="0.25">
      <c r="B139" s="192" t="s">
        <v>1391</v>
      </c>
      <c r="C139" s="309"/>
      <c r="D139" s="309"/>
      <c r="E139" s="309"/>
    </row>
    <row r="140" spans="2:9" ht="16.55" customHeight="1" x14ac:dyDescent="0.25">
      <c r="B140" s="192" t="s">
        <v>1392</v>
      </c>
      <c r="C140" s="309"/>
      <c r="D140" s="309"/>
      <c r="E140" s="309"/>
    </row>
    <row r="141" spans="2:9" ht="16.55" customHeight="1" x14ac:dyDescent="0.25">
      <c r="B141" s="192" t="s">
        <v>1393</v>
      </c>
      <c r="C141" s="309"/>
      <c r="D141" s="309"/>
      <c r="E141" s="309"/>
    </row>
    <row r="142" spans="2:9" ht="16.55" customHeight="1" x14ac:dyDescent="0.25">
      <c r="B142" s="99" t="s">
        <v>1375</v>
      </c>
      <c r="C142" s="309"/>
      <c r="D142" s="309"/>
      <c r="E142" s="309"/>
    </row>
    <row r="143" spans="2:9" ht="16.55" customHeight="1" x14ac:dyDescent="0.25">
      <c r="B143" s="99" t="s">
        <v>1394</v>
      </c>
      <c r="C143" s="309"/>
      <c r="D143" s="309"/>
      <c r="E143" s="309"/>
    </row>
    <row r="144" spans="2:9" ht="26.2" customHeight="1" x14ac:dyDescent="0.25">
      <c r="B144" s="1283" t="s">
        <v>1574</v>
      </c>
      <c r="C144" s="1283"/>
      <c r="D144" s="1283"/>
      <c r="E144" s="1283"/>
    </row>
    <row r="145" spans="2:5" ht="16.55" customHeight="1" x14ac:dyDescent="0.25">
      <c r="B145" s="99" t="s">
        <v>1395</v>
      </c>
      <c r="C145" s="309"/>
      <c r="D145" s="309"/>
      <c r="E145" s="309"/>
    </row>
    <row r="146" spans="2:5" ht="16.55" customHeight="1" x14ac:dyDescent="0.25">
      <c r="B146" s="99" t="s">
        <v>1379</v>
      </c>
      <c r="C146" s="309"/>
      <c r="D146" s="309"/>
      <c r="E146" s="309"/>
    </row>
  </sheetData>
  <mergeCells count="5">
    <mergeCell ref="B77:E77"/>
    <mergeCell ref="B144:E144"/>
    <mergeCell ref="B72:E72"/>
    <mergeCell ref="B3:E3"/>
    <mergeCell ref="B5:E5"/>
  </mergeCells>
  <phoneticPr fontId="14" type="noConversion"/>
  <printOptions horizontalCentered="1"/>
  <pageMargins left="0.31" right="0.39370078740157483" top="0.31" bottom="0.39370078740157483" header="0.24" footer="0.51181102362204722"/>
  <pageSetup paperSize="9" scale="85" fitToWidth="2" fitToHeight="2" orientation="portrait" r:id="rId1"/>
  <headerFooter alignWithMargins="0"/>
  <rowBreaks count="1" manualBreakCount="1">
    <brk id="56" max="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J128"/>
  <sheetViews>
    <sheetView showGridLines="0" zoomScale="70" zoomScaleNormal="70" workbookViewId="0">
      <selection sqref="A1:H1"/>
    </sheetView>
  </sheetViews>
  <sheetFormatPr baseColWidth="10" defaultColWidth="11.453125" defaultRowHeight="11.85" x14ac:dyDescent="0.25"/>
  <cols>
    <col min="1" max="1" width="7.54296875" style="67" customWidth="1"/>
    <col min="2" max="2" width="48.81640625" style="67" customWidth="1"/>
    <col min="3" max="10" width="12.7265625" style="67" customWidth="1"/>
    <col min="11" max="16384" width="11.453125" style="67"/>
  </cols>
  <sheetData>
    <row r="1" spans="1:10" ht="16.55" customHeight="1" x14ac:dyDescent="0.25">
      <c r="A1" s="235" t="s">
        <v>1409</v>
      </c>
      <c r="B1" s="67" t="str">
        <f>'D04'!B1</f>
        <v xml:space="preserve"> ………………… </v>
      </c>
    </row>
    <row r="2" spans="1:10" ht="16.55" customHeight="1" x14ac:dyDescent="0.25">
      <c r="A2" s="235" t="s">
        <v>1408</v>
      </c>
      <c r="B2" s="472">
        <f>'D04'!B2</f>
        <v>0</v>
      </c>
    </row>
    <row r="3" spans="1:10" x14ac:dyDescent="0.25">
      <c r="A3" s="1162" t="s">
        <v>1406</v>
      </c>
      <c r="B3" s="1162"/>
      <c r="C3" s="1162"/>
      <c r="D3" s="1162"/>
      <c r="E3" s="1162"/>
      <c r="F3" s="1162"/>
      <c r="G3" s="1162"/>
      <c r="H3" s="1162"/>
      <c r="I3" s="1162"/>
      <c r="J3" s="1162"/>
    </row>
    <row r="4" spans="1:10" x14ac:dyDescent="0.25">
      <c r="A4" s="1162" t="s">
        <v>1407</v>
      </c>
      <c r="B4" s="1162"/>
      <c r="C4" s="1162"/>
      <c r="D4" s="1162"/>
      <c r="E4" s="1162"/>
      <c r="F4" s="1162"/>
      <c r="G4" s="1162"/>
      <c r="H4" s="1162"/>
      <c r="I4" s="1162"/>
      <c r="J4" s="1162"/>
    </row>
    <row r="5" spans="1:10" x14ac:dyDescent="0.25">
      <c r="A5" s="70"/>
      <c r="I5" s="67" t="s">
        <v>1486</v>
      </c>
    </row>
    <row r="6" spans="1:10" s="65" customFormat="1" ht="47.3" customHeight="1" x14ac:dyDescent="0.25">
      <c r="A6" s="66" t="s">
        <v>1487</v>
      </c>
      <c r="B6" s="66" t="s">
        <v>977</v>
      </c>
      <c r="C6" s="297" t="s">
        <v>1488</v>
      </c>
      <c r="D6" s="297" t="s">
        <v>978</v>
      </c>
      <c r="E6" s="297" t="s">
        <v>979</v>
      </c>
      <c r="F6" s="297" t="s">
        <v>1489</v>
      </c>
      <c r="G6" s="297" t="s">
        <v>1490</v>
      </c>
      <c r="H6" s="297" t="s">
        <v>1405</v>
      </c>
      <c r="I6" s="297" t="s">
        <v>976</v>
      </c>
      <c r="J6" s="297" t="s">
        <v>1491</v>
      </c>
    </row>
    <row r="7" spans="1:10" ht="14.1" customHeight="1" x14ac:dyDescent="0.25">
      <c r="A7" s="72"/>
      <c r="B7" s="236" t="s">
        <v>1492</v>
      </c>
      <c r="C7" s="328"/>
      <c r="D7" s="451"/>
      <c r="E7" s="328"/>
      <c r="F7" s="328"/>
      <c r="G7" s="328"/>
      <c r="H7" s="451"/>
      <c r="I7" s="328"/>
      <c r="J7" s="328"/>
    </row>
    <row r="8" spans="1:10" ht="14.1" customHeight="1" x14ac:dyDescent="0.25">
      <c r="A8" s="50"/>
      <c r="B8" s="236" t="s">
        <v>1493</v>
      </c>
      <c r="C8" s="328"/>
      <c r="D8" s="451"/>
      <c r="E8" s="328"/>
      <c r="F8" s="328"/>
      <c r="G8" s="328"/>
      <c r="H8" s="451"/>
      <c r="I8" s="328"/>
      <c r="J8" s="328"/>
    </row>
    <row r="9" spans="1:10" ht="14.1" customHeight="1" x14ac:dyDescent="0.25">
      <c r="A9" s="50"/>
      <c r="B9" s="236" t="s">
        <v>1494</v>
      </c>
      <c r="C9" s="328"/>
      <c r="D9" s="451"/>
      <c r="E9" s="328"/>
      <c r="F9" s="328"/>
      <c r="G9" s="328"/>
      <c r="H9" s="451"/>
      <c r="I9" s="328"/>
      <c r="J9" s="328"/>
    </row>
    <row r="10" spans="1:10" ht="14.1" customHeight="1" x14ac:dyDescent="0.25">
      <c r="A10" s="50"/>
      <c r="B10" s="236" t="s">
        <v>1495</v>
      </c>
      <c r="C10" s="328"/>
      <c r="D10" s="451"/>
      <c r="E10" s="328"/>
      <c r="F10" s="328"/>
      <c r="G10" s="328"/>
      <c r="H10" s="451"/>
      <c r="I10" s="328"/>
      <c r="J10" s="328"/>
    </row>
    <row r="11" spans="1:10" ht="14.1" customHeight="1" x14ac:dyDescent="0.25">
      <c r="A11" s="53"/>
      <c r="B11" s="68" t="s">
        <v>1496</v>
      </c>
      <c r="C11" s="299"/>
      <c r="D11" s="452"/>
      <c r="E11" s="299"/>
      <c r="F11" s="299"/>
      <c r="G11" s="299"/>
      <c r="H11" s="452"/>
      <c r="I11" s="299"/>
      <c r="J11" s="299"/>
    </row>
    <row r="12" spans="1:10" ht="14.1" customHeight="1" x14ac:dyDescent="0.25">
      <c r="A12" s="61"/>
      <c r="B12" s="56" t="s">
        <v>1497</v>
      </c>
      <c r="C12" s="450">
        <f>C7+C8+C9+C10+C11</f>
        <v>0</v>
      </c>
      <c r="D12" s="250"/>
      <c r="E12" s="450">
        <f>E7+E8+E9+E10+E11</f>
        <v>0</v>
      </c>
      <c r="F12" s="450">
        <f>F7+F8+F9+F10+F11</f>
        <v>0</v>
      </c>
      <c r="G12" s="450">
        <f>G7+G8+G9+G10+G11</f>
        <v>0</v>
      </c>
      <c r="H12" s="450">
        <f>IF(G12&lt;F12,F12-G12,0)</f>
        <v>0</v>
      </c>
      <c r="I12" s="450">
        <f>I7+I8+I9+I10+I11</f>
        <v>0</v>
      </c>
      <c r="J12" s="450">
        <f>J7+J8+J9+J10+J11</f>
        <v>0</v>
      </c>
    </row>
    <row r="13" spans="1:10" ht="14.1" customHeight="1" x14ac:dyDescent="0.25">
      <c r="A13" s="72"/>
      <c r="B13" s="236" t="s">
        <v>1498</v>
      </c>
      <c r="C13" s="448"/>
      <c r="D13" s="453"/>
      <c r="E13" s="301"/>
      <c r="F13" s="448"/>
      <c r="G13" s="448"/>
      <c r="H13" s="453"/>
      <c r="I13" s="448"/>
      <c r="J13" s="448"/>
    </row>
    <row r="14" spans="1:10" ht="14.1" customHeight="1" x14ac:dyDescent="0.25">
      <c r="A14" s="50"/>
      <c r="B14" s="236" t="s">
        <v>1499</v>
      </c>
      <c r="C14" s="328"/>
      <c r="D14" s="451"/>
      <c r="E14" s="302"/>
      <c r="F14" s="328"/>
      <c r="G14" s="328"/>
      <c r="H14" s="451"/>
      <c r="I14" s="328"/>
      <c r="J14" s="328"/>
    </row>
    <row r="15" spans="1:10" ht="14.1" customHeight="1" x14ac:dyDescent="0.25">
      <c r="A15" s="50"/>
      <c r="B15" s="236" t="s">
        <v>1500</v>
      </c>
      <c r="C15" s="328"/>
      <c r="D15" s="451"/>
      <c r="E15" s="302"/>
      <c r="F15" s="328"/>
      <c r="G15" s="328"/>
      <c r="H15" s="451"/>
      <c r="I15" s="328"/>
      <c r="J15" s="328"/>
    </row>
    <row r="16" spans="1:10" ht="14.1" customHeight="1" x14ac:dyDescent="0.25">
      <c r="A16" s="50"/>
      <c r="B16" s="236" t="s">
        <v>1501</v>
      </c>
      <c r="C16" s="328"/>
      <c r="D16" s="451"/>
      <c r="E16" s="302"/>
      <c r="F16" s="328"/>
      <c r="G16" s="328"/>
      <c r="H16" s="451"/>
      <c r="I16" s="328"/>
      <c r="J16" s="328"/>
    </row>
    <row r="17" spans="1:10" ht="14.1" customHeight="1" x14ac:dyDescent="0.25">
      <c r="A17" s="53"/>
      <c r="B17" s="68" t="s">
        <v>1502</v>
      </c>
      <c r="C17" s="299"/>
      <c r="D17" s="452"/>
      <c r="E17" s="307"/>
      <c r="F17" s="299"/>
      <c r="G17" s="299"/>
      <c r="H17" s="452"/>
      <c r="I17" s="299"/>
      <c r="J17" s="299"/>
    </row>
    <row r="18" spans="1:10" ht="14.1" customHeight="1" x14ac:dyDescent="0.25">
      <c r="A18" s="61"/>
      <c r="B18" s="56" t="s">
        <v>1503</v>
      </c>
      <c r="C18" s="450">
        <f>C13+C14+C15+C16+C17</f>
        <v>0</v>
      </c>
      <c r="D18" s="250"/>
      <c r="E18" s="450">
        <f>E13+E14+E15+E16+E17</f>
        <v>0</v>
      </c>
      <c r="F18" s="450">
        <f>F13+F14+F15+F16+F17</f>
        <v>0</v>
      </c>
      <c r="G18" s="450">
        <f>G13+G14+G15+G16+G17</f>
        <v>0</v>
      </c>
      <c r="H18" s="250"/>
      <c r="I18" s="450">
        <f>I13+I14+I15+I16+I17</f>
        <v>0</v>
      </c>
      <c r="J18" s="450">
        <f>J13+J14+J15+J16+J17</f>
        <v>0</v>
      </c>
    </row>
    <row r="19" spans="1:10" ht="14.1" customHeight="1" x14ac:dyDescent="0.25">
      <c r="A19" s="72"/>
      <c r="B19" s="236" t="s">
        <v>137</v>
      </c>
      <c r="C19" s="448"/>
      <c r="D19" s="448"/>
      <c r="E19" s="448"/>
      <c r="F19" s="448"/>
      <c r="G19" s="448"/>
      <c r="H19" s="453"/>
      <c r="I19" s="448"/>
      <c r="J19" s="448"/>
    </row>
    <row r="20" spans="1:10" ht="14.1" customHeight="1" x14ac:dyDescent="0.25">
      <c r="A20" s="50"/>
      <c r="B20" s="236" t="s">
        <v>138</v>
      </c>
      <c r="C20" s="328"/>
      <c r="D20" s="328"/>
      <c r="E20" s="328"/>
      <c r="F20" s="328"/>
      <c r="G20" s="328"/>
      <c r="H20" s="451"/>
      <c r="I20" s="328"/>
      <c r="J20" s="328"/>
    </row>
    <row r="21" spans="1:10" ht="14.1" customHeight="1" x14ac:dyDescent="0.25">
      <c r="A21" s="50"/>
      <c r="B21" s="236" t="s">
        <v>139</v>
      </c>
      <c r="C21" s="328"/>
      <c r="D21" s="328"/>
      <c r="E21" s="328"/>
      <c r="F21" s="328"/>
      <c r="G21" s="328"/>
      <c r="H21" s="451"/>
      <c r="I21" s="328"/>
      <c r="J21" s="328"/>
    </row>
    <row r="22" spans="1:10" ht="24.75" customHeight="1" x14ac:dyDescent="0.25">
      <c r="A22" s="50"/>
      <c r="B22" s="236" t="s">
        <v>140</v>
      </c>
      <c r="C22" s="328"/>
      <c r="D22" s="328"/>
      <c r="E22" s="328"/>
      <c r="F22" s="328"/>
      <c r="G22" s="328"/>
      <c r="H22" s="451"/>
      <c r="I22" s="328"/>
      <c r="J22" s="328"/>
    </row>
    <row r="23" spans="1:10" ht="14.1" customHeight="1" x14ac:dyDescent="0.25">
      <c r="A23" s="50"/>
      <c r="B23" s="236" t="s">
        <v>141</v>
      </c>
      <c r="C23" s="328"/>
      <c r="D23" s="328"/>
      <c r="E23" s="328"/>
      <c r="F23" s="328"/>
      <c r="G23" s="328"/>
      <c r="H23" s="451"/>
      <c r="I23" s="328"/>
      <c r="J23" s="328"/>
    </row>
    <row r="24" spans="1:10" ht="14.1" customHeight="1" x14ac:dyDescent="0.25">
      <c r="A24" s="50"/>
      <c r="B24" s="236" t="s">
        <v>142</v>
      </c>
      <c r="C24" s="328"/>
      <c r="D24" s="328"/>
      <c r="E24" s="328"/>
      <c r="F24" s="328"/>
      <c r="G24" s="328"/>
      <c r="H24" s="451"/>
      <c r="I24" s="328"/>
      <c r="J24" s="328"/>
    </row>
    <row r="25" spans="1:10" ht="14.1" customHeight="1" x14ac:dyDescent="0.25">
      <c r="A25" s="50"/>
      <c r="B25" s="236" t="s">
        <v>741</v>
      </c>
      <c r="C25" s="328"/>
      <c r="D25" s="328"/>
      <c r="E25" s="328"/>
      <c r="F25" s="328"/>
      <c r="G25" s="328"/>
      <c r="H25" s="451"/>
      <c r="I25" s="328"/>
      <c r="J25" s="328"/>
    </row>
    <row r="26" spans="1:10" ht="14.1" customHeight="1" x14ac:dyDescent="0.25">
      <c r="A26" s="53"/>
      <c r="B26" s="68" t="s">
        <v>143</v>
      </c>
      <c r="C26" s="299"/>
      <c r="D26" s="299"/>
      <c r="E26" s="299"/>
      <c r="F26" s="299"/>
      <c r="G26" s="299"/>
      <c r="H26" s="452"/>
      <c r="I26" s="299"/>
      <c r="J26" s="299"/>
    </row>
    <row r="27" spans="1:10" ht="14.1" customHeight="1" x14ac:dyDescent="0.25">
      <c r="A27" s="61"/>
      <c r="B27" s="56" t="s">
        <v>144</v>
      </c>
      <c r="C27" s="450">
        <f>C19+C20+C21+C22+C23+C24+C26</f>
        <v>0</v>
      </c>
      <c r="D27" s="450">
        <f>D19+D20+D21+D22+D23+D24+D26</f>
        <v>0</v>
      </c>
      <c r="E27" s="450">
        <f>E19+E20+E21+E22+E23+E24+E26</f>
        <v>0</v>
      </c>
      <c r="F27" s="450">
        <f>F19+F20+F21+F22+F23+F24+F26</f>
        <v>0</v>
      </c>
      <c r="G27" s="450">
        <f>G19+G20+G21+G22+G23+G24+G26</f>
        <v>0</v>
      </c>
      <c r="H27" s="450">
        <f>IF(G27&lt;F27,F27-G27,0)</f>
        <v>0</v>
      </c>
      <c r="I27" s="450">
        <f>I19+I20+I21+I22+I23+I24+I26</f>
        <v>0</v>
      </c>
      <c r="J27" s="450">
        <f>J19+J20+J21+J22+J23+J24+J26</f>
        <v>0</v>
      </c>
    </row>
    <row r="28" spans="1:10" ht="14.1" customHeight="1" x14ac:dyDescent="0.25">
      <c r="A28" s="72"/>
      <c r="B28" s="236" t="s">
        <v>145</v>
      </c>
      <c r="C28" s="448"/>
      <c r="D28" s="453"/>
      <c r="E28" s="448"/>
      <c r="F28" s="448"/>
      <c r="G28" s="448"/>
      <c r="H28" s="453"/>
      <c r="I28" s="448"/>
      <c r="J28" s="448"/>
    </row>
    <row r="29" spans="1:10" ht="14.1" customHeight="1" x14ac:dyDescent="0.25">
      <c r="A29" s="50"/>
      <c r="B29" s="236" t="s">
        <v>146</v>
      </c>
      <c r="C29" s="328"/>
      <c r="D29" s="451"/>
      <c r="E29" s="328"/>
      <c r="F29" s="328"/>
      <c r="G29" s="328"/>
      <c r="H29" s="451"/>
      <c r="I29" s="328"/>
      <c r="J29" s="328"/>
    </row>
    <row r="30" spans="1:10" ht="14.1" customHeight="1" x14ac:dyDescent="0.25">
      <c r="A30" s="50"/>
      <c r="B30" s="236" t="s">
        <v>147</v>
      </c>
      <c r="C30" s="328"/>
      <c r="D30" s="451"/>
      <c r="E30" s="328"/>
      <c r="F30" s="328"/>
      <c r="G30" s="328"/>
      <c r="H30" s="451"/>
      <c r="I30" s="328"/>
      <c r="J30" s="328"/>
    </row>
    <row r="31" spans="1:10" ht="14.1" customHeight="1" x14ac:dyDescent="0.25">
      <c r="A31" s="53"/>
      <c r="B31" s="68" t="s">
        <v>148</v>
      </c>
      <c r="C31" s="299"/>
      <c r="D31" s="452"/>
      <c r="E31" s="299"/>
      <c r="F31" s="299"/>
      <c r="G31" s="299"/>
      <c r="H31" s="452"/>
      <c r="I31" s="299"/>
      <c r="J31" s="299"/>
    </row>
    <row r="32" spans="1:10" ht="14.1" customHeight="1" x14ac:dyDescent="0.25">
      <c r="A32" s="61"/>
      <c r="B32" s="56" t="s">
        <v>1523</v>
      </c>
      <c r="C32" s="450">
        <f>C28+C29+C30+C31</f>
        <v>0</v>
      </c>
      <c r="D32" s="250"/>
      <c r="E32" s="450">
        <f>E28+E29+E30+E31</f>
        <v>0</v>
      </c>
      <c r="F32" s="450">
        <f>F28+F29+F30+F31</f>
        <v>0</v>
      </c>
      <c r="G32" s="450">
        <f>G28+G29+G30+G31</f>
        <v>0</v>
      </c>
      <c r="H32" s="450">
        <f>IF(G32&lt;F32,F32-G32,0)</f>
        <v>0</v>
      </c>
      <c r="I32" s="450">
        <f>I28+I29+I30+I31</f>
        <v>0</v>
      </c>
      <c r="J32" s="450">
        <f>J28+J29+J30+J31</f>
        <v>0</v>
      </c>
    </row>
    <row r="33" spans="1:10" ht="14.1" customHeight="1" x14ac:dyDescent="0.25">
      <c r="A33" s="50"/>
      <c r="B33" s="236" t="s">
        <v>1524</v>
      </c>
      <c r="C33" s="454"/>
      <c r="D33" s="455"/>
      <c r="E33" s="272"/>
      <c r="F33" s="454"/>
      <c r="G33" s="454"/>
      <c r="H33" s="455"/>
      <c r="I33" s="454"/>
      <c r="J33" s="454"/>
    </row>
    <row r="34" spans="1:10" ht="14.1" customHeight="1" x14ac:dyDescent="0.25">
      <c r="A34" s="60"/>
      <c r="B34" s="236" t="s">
        <v>1525</v>
      </c>
      <c r="C34" s="454"/>
      <c r="D34" s="454"/>
      <c r="E34" s="272"/>
      <c r="F34" s="454"/>
      <c r="G34" s="454"/>
      <c r="H34" s="455"/>
      <c r="I34" s="454"/>
      <c r="J34" s="454"/>
    </row>
    <row r="35" spans="1:10" ht="14.1" customHeight="1" x14ac:dyDescent="0.25">
      <c r="A35" s="53"/>
      <c r="B35" s="68" t="s">
        <v>1526</v>
      </c>
      <c r="C35" s="449"/>
      <c r="D35" s="456"/>
      <c r="E35" s="274"/>
      <c r="F35" s="449"/>
      <c r="G35" s="449"/>
      <c r="H35" s="456"/>
      <c r="I35" s="449"/>
      <c r="J35" s="449"/>
    </row>
    <row r="36" spans="1:10" ht="14.1" customHeight="1" x14ac:dyDescent="0.25">
      <c r="A36" s="61"/>
      <c r="B36" s="56" t="s">
        <v>1527</v>
      </c>
      <c r="C36" s="450">
        <f>C33+C34+C35</f>
        <v>0</v>
      </c>
      <c r="D36" s="450">
        <f>D34</f>
        <v>0</v>
      </c>
      <c r="E36" s="450">
        <f>E33+E34+E35</f>
        <v>0</v>
      </c>
      <c r="F36" s="450">
        <f>F33+F34+F35</f>
        <v>0</v>
      </c>
      <c r="G36" s="450">
        <f>G33+G34+G35</f>
        <v>0</v>
      </c>
      <c r="H36" s="450">
        <f>IF(G36&lt;F36,F36-G36,0)</f>
        <v>0</v>
      </c>
      <c r="I36" s="450">
        <f>I33+I34+I35</f>
        <v>0</v>
      </c>
      <c r="J36" s="450">
        <f>J33+J34+J35</f>
        <v>0</v>
      </c>
    </row>
    <row r="37" spans="1:10" ht="14.1" customHeight="1" x14ac:dyDescent="0.25">
      <c r="A37" s="72"/>
      <c r="B37" s="236" t="s">
        <v>1528</v>
      </c>
      <c r="C37" s="448"/>
      <c r="D37" s="453"/>
      <c r="E37" s="448"/>
      <c r="F37" s="448"/>
      <c r="G37" s="448"/>
      <c r="H37" s="453"/>
      <c r="I37" s="448"/>
      <c r="J37" s="448"/>
    </row>
    <row r="38" spans="1:10" ht="14.1" customHeight="1" x14ac:dyDescent="0.25">
      <c r="A38" s="53"/>
      <c r="B38" s="68" t="s">
        <v>1529</v>
      </c>
      <c r="C38" s="299"/>
      <c r="D38" s="452"/>
      <c r="E38" s="299"/>
      <c r="F38" s="299"/>
      <c r="G38" s="299"/>
      <c r="H38" s="452"/>
      <c r="I38" s="299"/>
      <c r="J38" s="299"/>
    </row>
    <row r="39" spans="1:10" ht="14.1" customHeight="1" x14ac:dyDescent="0.25">
      <c r="A39" s="61"/>
      <c r="B39" s="56" t="s">
        <v>1530</v>
      </c>
      <c r="C39" s="450">
        <f>C37+C38</f>
        <v>0</v>
      </c>
      <c r="D39" s="250"/>
      <c r="E39" s="450">
        <f>E37+E38</f>
        <v>0</v>
      </c>
      <c r="F39" s="450">
        <f>F37+F38</f>
        <v>0</v>
      </c>
      <c r="G39" s="450">
        <f>G37+G38</f>
        <v>0</v>
      </c>
      <c r="H39" s="450">
        <f>IF(G39&lt;F39,F39-G39,0)</f>
        <v>0</v>
      </c>
      <c r="I39" s="450">
        <f>I37+I38</f>
        <v>0</v>
      </c>
      <c r="J39" s="450">
        <f>J37+J38</f>
        <v>0</v>
      </c>
    </row>
    <row r="40" spans="1:10" ht="14.1" customHeight="1" x14ac:dyDescent="0.25">
      <c r="A40" s="72"/>
      <c r="B40" s="227" t="s">
        <v>1531</v>
      </c>
      <c r="C40" s="448"/>
      <c r="D40" s="453"/>
      <c r="E40" s="448"/>
      <c r="F40" s="448"/>
      <c r="G40" s="448"/>
      <c r="H40" s="453"/>
      <c r="I40" s="448"/>
      <c r="J40" s="448"/>
    </row>
    <row r="41" spans="1:10" ht="14.1" customHeight="1" x14ac:dyDescent="0.25">
      <c r="A41" s="53"/>
      <c r="B41" s="228" t="s">
        <v>1532</v>
      </c>
      <c r="C41" s="299"/>
      <c r="D41" s="452"/>
      <c r="E41" s="299"/>
      <c r="F41" s="299"/>
      <c r="G41" s="299"/>
      <c r="H41" s="452"/>
      <c r="I41" s="299"/>
      <c r="J41" s="299"/>
    </row>
    <row r="42" spans="1:10" ht="14.1" customHeight="1" x14ac:dyDescent="0.25">
      <c r="A42" s="61"/>
      <c r="B42" s="56" t="s">
        <v>1533</v>
      </c>
      <c r="C42" s="450">
        <f>C40+C41</f>
        <v>0</v>
      </c>
      <c r="D42" s="250"/>
      <c r="E42" s="450">
        <f>E40+E41</f>
        <v>0</v>
      </c>
      <c r="F42" s="450">
        <f>F40+F41</f>
        <v>0</v>
      </c>
      <c r="G42" s="450">
        <f>G40+G41</f>
        <v>0</v>
      </c>
      <c r="H42" s="450">
        <f>IF(G42&lt;F42,F42-G42,0)</f>
        <v>0</v>
      </c>
      <c r="I42" s="450">
        <f>I40+I41</f>
        <v>0</v>
      </c>
      <c r="J42" s="450">
        <f>J40+J41</f>
        <v>0</v>
      </c>
    </row>
    <row r="43" spans="1:10" ht="14.1" customHeight="1" x14ac:dyDescent="0.25">
      <c r="A43" s="61"/>
      <c r="B43" s="56" t="s">
        <v>400</v>
      </c>
      <c r="C43" s="450">
        <f>C12+C18+C27+C32+C36+C39+C42</f>
        <v>0</v>
      </c>
      <c r="D43" s="450">
        <f>D27+D36</f>
        <v>0</v>
      </c>
      <c r="E43" s="450">
        <f t="shared" ref="E43:J43" si="0">E12+E18+E27+E32+E36+E39+E42</f>
        <v>0</v>
      </c>
      <c r="F43" s="450">
        <f t="shared" si="0"/>
        <v>0</v>
      </c>
      <c r="G43" s="450">
        <f t="shared" si="0"/>
        <v>0</v>
      </c>
      <c r="H43" s="450">
        <f t="shared" si="0"/>
        <v>0</v>
      </c>
      <c r="I43" s="450">
        <f t="shared" si="0"/>
        <v>0</v>
      </c>
      <c r="J43" s="450">
        <f t="shared" si="0"/>
        <v>0</v>
      </c>
    </row>
    <row r="44" spans="1:10" ht="14.1" customHeight="1" x14ac:dyDescent="0.25">
      <c r="A44" s="99" t="s">
        <v>1534</v>
      </c>
      <c r="B44" s="99"/>
    </row>
    <row r="45" spans="1:10" ht="14.1" customHeight="1" x14ac:dyDescent="0.25">
      <c r="A45" s="99" t="s">
        <v>168</v>
      </c>
      <c r="B45" s="99"/>
    </row>
    <row r="46" spans="1:10" ht="14.1" customHeight="1" x14ac:dyDescent="0.25">
      <c r="A46" s="99" t="s">
        <v>169</v>
      </c>
      <c r="B46" s="99"/>
    </row>
    <row r="47" spans="1:10" ht="14.1" customHeight="1" x14ac:dyDescent="0.25">
      <c r="A47" s="99" t="s">
        <v>170</v>
      </c>
      <c r="B47" s="99"/>
    </row>
    <row r="48" spans="1:10" ht="14.1" customHeight="1" x14ac:dyDescent="0.25">
      <c r="A48" s="99" t="s">
        <v>171</v>
      </c>
      <c r="B48" s="99"/>
    </row>
    <row r="49" spans="1:2" ht="14.1" customHeight="1" x14ac:dyDescent="0.25">
      <c r="A49" s="99" t="s">
        <v>172</v>
      </c>
      <c r="B49" s="99"/>
    </row>
    <row r="50" spans="1:2" ht="14.1" customHeight="1" x14ac:dyDescent="0.25">
      <c r="A50" s="99" t="s">
        <v>173</v>
      </c>
      <c r="B50" s="99"/>
    </row>
    <row r="51" spans="1:2" ht="14.1" customHeight="1" x14ac:dyDescent="0.25">
      <c r="A51" s="99" t="s">
        <v>174</v>
      </c>
      <c r="B51" s="99"/>
    </row>
    <row r="95" spans="1:8" x14ac:dyDescent="0.25">
      <c r="A95" s="1162" t="s">
        <v>74</v>
      </c>
      <c r="B95" s="1162"/>
      <c r="C95" s="1162"/>
      <c r="D95" s="1162"/>
      <c r="E95" s="1162"/>
      <c r="F95" s="1162"/>
      <c r="G95" s="1162"/>
      <c r="H95" s="1162"/>
    </row>
    <row r="96" spans="1:8" x14ac:dyDescent="0.25">
      <c r="A96" s="70"/>
      <c r="B96" s="70"/>
      <c r="G96" s="67" t="s">
        <v>213</v>
      </c>
    </row>
    <row r="97" spans="1:8" ht="23.65" x14ac:dyDescent="0.25">
      <c r="A97" s="1158" t="s">
        <v>175</v>
      </c>
      <c r="B97" s="1159"/>
      <c r="C97" s="1166" t="s">
        <v>176</v>
      </c>
      <c r="D97" s="1132" t="s">
        <v>177</v>
      </c>
      <c r="E97" s="1164"/>
      <c r="F97" s="1164"/>
      <c r="G97" s="1133"/>
      <c r="H97" s="57" t="s">
        <v>178</v>
      </c>
    </row>
    <row r="98" spans="1:8" ht="35.5" x14ac:dyDescent="0.25">
      <c r="A98" s="1160"/>
      <c r="B98" s="1161"/>
      <c r="C98" s="1167"/>
      <c r="D98" s="56" t="s">
        <v>402</v>
      </c>
      <c r="E98" s="57" t="s">
        <v>403</v>
      </c>
      <c r="F98" s="57" t="s">
        <v>404</v>
      </c>
      <c r="G98" s="57" t="s">
        <v>397</v>
      </c>
      <c r="H98" s="56" t="s">
        <v>179</v>
      </c>
    </row>
    <row r="99" spans="1:8" ht="20.95" customHeight="1" x14ac:dyDescent="0.25">
      <c r="A99" s="1138" t="s">
        <v>180</v>
      </c>
      <c r="B99" s="1139"/>
      <c r="C99" s="449"/>
      <c r="D99" s="449"/>
      <c r="E99" s="449"/>
      <c r="F99" s="449"/>
      <c r="G99" s="449"/>
      <c r="H99" s="449"/>
    </row>
    <row r="100" spans="1:8" ht="20.95" customHeight="1" x14ac:dyDescent="0.25">
      <c r="A100" s="1138" t="s">
        <v>144</v>
      </c>
      <c r="B100" s="1139"/>
      <c r="C100" s="449"/>
      <c r="D100" s="449"/>
      <c r="E100" s="449"/>
      <c r="F100" s="449"/>
      <c r="G100" s="449"/>
      <c r="H100" s="449"/>
    </row>
    <row r="101" spans="1:8" ht="20.95" customHeight="1" x14ac:dyDescent="0.25">
      <c r="A101" s="1138" t="s">
        <v>1523</v>
      </c>
      <c r="B101" s="1139"/>
      <c r="C101" s="449"/>
      <c r="D101" s="449"/>
      <c r="E101" s="449"/>
      <c r="F101" s="449"/>
      <c r="G101" s="449"/>
      <c r="H101" s="449"/>
    </row>
    <row r="102" spans="1:8" ht="20.95" customHeight="1" x14ac:dyDescent="0.25">
      <c r="A102" s="1138" t="s">
        <v>1527</v>
      </c>
      <c r="B102" s="1139"/>
      <c r="C102" s="449"/>
      <c r="D102" s="449"/>
      <c r="E102" s="449"/>
      <c r="F102" s="449"/>
      <c r="G102" s="449"/>
      <c r="H102" s="449"/>
    </row>
    <row r="103" spans="1:8" ht="20.95" customHeight="1" x14ac:dyDescent="0.25">
      <c r="A103" s="1138" t="s">
        <v>181</v>
      </c>
      <c r="B103" s="1139"/>
      <c r="C103" s="449"/>
      <c r="D103" s="449"/>
      <c r="E103" s="449"/>
      <c r="F103" s="449"/>
      <c r="G103" s="449"/>
      <c r="H103" s="449"/>
    </row>
    <row r="104" spans="1:8" ht="20.95" customHeight="1" x14ac:dyDescent="0.25">
      <c r="A104" s="1138" t="s">
        <v>1533</v>
      </c>
      <c r="B104" s="1139"/>
      <c r="C104" s="449"/>
      <c r="D104" s="449"/>
      <c r="E104" s="449"/>
      <c r="F104" s="449"/>
      <c r="G104" s="449"/>
      <c r="H104" s="449"/>
    </row>
    <row r="105" spans="1:8" ht="20.95" customHeight="1" x14ac:dyDescent="0.25">
      <c r="A105" s="1132" t="s">
        <v>407</v>
      </c>
      <c r="B105" s="1133"/>
      <c r="C105" s="450">
        <f t="shared" ref="C105:H105" si="1">C99+C100+C101+C102+C103+C104</f>
        <v>0</v>
      </c>
      <c r="D105" s="450">
        <f t="shared" si="1"/>
        <v>0</v>
      </c>
      <c r="E105" s="450">
        <f t="shared" si="1"/>
        <v>0</v>
      </c>
      <c r="F105" s="450">
        <f t="shared" si="1"/>
        <v>0</v>
      </c>
      <c r="G105" s="450">
        <f t="shared" si="1"/>
        <v>0</v>
      </c>
      <c r="H105" s="450">
        <f t="shared" si="1"/>
        <v>0</v>
      </c>
    </row>
    <row r="106" spans="1:8" x14ac:dyDescent="0.25">
      <c r="A106" s="70"/>
    </row>
    <row r="107" spans="1:8" x14ac:dyDescent="0.25">
      <c r="A107" s="1162" t="s">
        <v>214</v>
      </c>
      <c r="B107" s="1162"/>
      <c r="C107" s="1162"/>
      <c r="D107" s="1162"/>
      <c r="E107" s="1162"/>
      <c r="F107" s="1162"/>
      <c r="G107" s="1162"/>
      <c r="H107" s="1162"/>
    </row>
    <row r="108" spans="1:8" x14ac:dyDescent="0.25">
      <c r="G108" s="67" t="s">
        <v>213</v>
      </c>
    </row>
    <row r="109" spans="1:8" ht="24.05" customHeight="1" x14ac:dyDescent="0.25">
      <c r="A109" s="1158" t="s">
        <v>175</v>
      </c>
      <c r="B109" s="1159"/>
      <c r="C109" s="1132" t="s">
        <v>182</v>
      </c>
      <c r="D109" s="1164"/>
      <c r="E109" s="1164"/>
      <c r="F109" s="1164"/>
      <c r="G109" s="1164"/>
      <c r="H109" s="1133"/>
    </row>
    <row r="110" spans="1:8" ht="35.5" x14ac:dyDescent="0.25">
      <c r="A110" s="1160"/>
      <c r="B110" s="1161"/>
      <c r="C110" s="56" t="s">
        <v>183</v>
      </c>
      <c r="D110" s="57" t="s">
        <v>184</v>
      </c>
      <c r="E110" s="57" t="s">
        <v>404</v>
      </c>
      <c r="F110" s="57" t="s">
        <v>397</v>
      </c>
      <c r="G110" s="57" t="s">
        <v>179</v>
      </c>
      <c r="H110" s="57" t="s">
        <v>185</v>
      </c>
    </row>
    <row r="111" spans="1:8" ht="21.9" customHeight="1" x14ac:dyDescent="0.25">
      <c r="A111" s="1136" t="s">
        <v>137</v>
      </c>
      <c r="B111" s="1137"/>
      <c r="C111" s="448"/>
      <c r="D111" s="448"/>
      <c r="E111" s="448"/>
      <c r="F111" s="448"/>
      <c r="G111" s="448"/>
      <c r="H111" s="256">
        <f>SUM(C111:G111)</f>
        <v>0</v>
      </c>
    </row>
    <row r="112" spans="1:8" ht="21.9" customHeight="1" x14ac:dyDescent="0.25">
      <c r="A112" s="1134" t="s">
        <v>138</v>
      </c>
      <c r="B112" s="1135"/>
      <c r="C112" s="328"/>
      <c r="D112" s="328"/>
      <c r="E112" s="328"/>
      <c r="F112" s="328"/>
      <c r="G112" s="328"/>
      <c r="H112" s="266">
        <f t="shared" ref="H112:H117" si="2">SUM(C112:G112)</f>
        <v>0</v>
      </c>
    </row>
    <row r="113" spans="1:8" ht="21.9" customHeight="1" x14ac:dyDescent="0.25">
      <c r="A113" s="1134" t="s">
        <v>139</v>
      </c>
      <c r="B113" s="1135"/>
      <c r="C113" s="328"/>
      <c r="D113" s="328"/>
      <c r="E113" s="328"/>
      <c r="F113" s="328"/>
      <c r="G113" s="328"/>
      <c r="H113" s="266">
        <f t="shared" si="2"/>
        <v>0</v>
      </c>
    </row>
    <row r="114" spans="1:8" ht="21.9" customHeight="1" x14ac:dyDescent="0.25">
      <c r="A114" s="1134" t="s">
        <v>140</v>
      </c>
      <c r="B114" s="1135"/>
      <c r="C114" s="328"/>
      <c r="D114" s="328"/>
      <c r="E114" s="328"/>
      <c r="F114" s="328"/>
      <c r="G114" s="328"/>
      <c r="H114" s="266">
        <f t="shared" si="2"/>
        <v>0</v>
      </c>
    </row>
    <row r="115" spans="1:8" ht="21.9" customHeight="1" x14ac:dyDescent="0.25">
      <c r="A115" s="1134" t="s">
        <v>141</v>
      </c>
      <c r="B115" s="1135"/>
      <c r="C115" s="328"/>
      <c r="D115" s="328"/>
      <c r="E115" s="328"/>
      <c r="F115" s="328"/>
      <c r="G115" s="328"/>
      <c r="H115" s="266">
        <f t="shared" si="2"/>
        <v>0</v>
      </c>
    </row>
    <row r="116" spans="1:8" ht="21.9" customHeight="1" x14ac:dyDescent="0.25">
      <c r="A116" s="1134" t="s">
        <v>142</v>
      </c>
      <c r="B116" s="1135"/>
      <c r="C116" s="328"/>
      <c r="D116" s="328"/>
      <c r="E116" s="328"/>
      <c r="F116" s="328"/>
      <c r="G116" s="328"/>
      <c r="H116" s="266">
        <f t="shared" si="2"/>
        <v>0</v>
      </c>
    </row>
    <row r="117" spans="1:8" ht="21.9" customHeight="1" x14ac:dyDescent="0.25">
      <c r="A117" s="1142" t="s">
        <v>143</v>
      </c>
      <c r="B117" s="1143"/>
      <c r="C117" s="299"/>
      <c r="D117" s="299"/>
      <c r="E117" s="299"/>
      <c r="F117" s="299"/>
      <c r="G117" s="299"/>
      <c r="H117" s="267">
        <f t="shared" si="2"/>
        <v>0</v>
      </c>
    </row>
    <row r="118" spans="1:8" ht="21.9" customHeight="1" x14ac:dyDescent="0.25">
      <c r="A118" s="1132" t="s">
        <v>144</v>
      </c>
      <c r="B118" s="1133"/>
      <c r="C118" s="450">
        <f t="shared" ref="C118:H118" si="3">C111+C112+C113+C114+C115+C116+C117</f>
        <v>0</v>
      </c>
      <c r="D118" s="450">
        <f t="shared" si="3"/>
        <v>0</v>
      </c>
      <c r="E118" s="450">
        <f t="shared" si="3"/>
        <v>0</v>
      </c>
      <c r="F118" s="450">
        <f t="shared" si="3"/>
        <v>0</v>
      </c>
      <c r="G118" s="450">
        <f t="shared" si="3"/>
        <v>0</v>
      </c>
      <c r="H118" s="450">
        <f t="shared" si="3"/>
        <v>0</v>
      </c>
    </row>
    <row r="119" spans="1:8" ht="21.9" customHeight="1" x14ac:dyDescent="0.25">
      <c r="A119" s="1138" t="s">
        <v>1525</v>
      </c>
      <c r="B119" s="1139"/>
      <c r="C119" s="449"/>
      <c r="D119" s="449"/>
      <c r="E119" s="449"/>
      <c r="F119" s="449"/>
      <c r="G119" s="449"/>
      <c r="H119" s="449"/>
    </row>
    <row r="120" spans="1:8" x14ac:dyDescent="0.25">
      <c r="A120" s="235"/>
    </row>
    <row r="121" spans="1:8" x14ac:dyDescent="0.25">
      <c r="A121" s="1162" t="s">
        <v>212</v>
      </c>
      <c r="B121" s="1162"/>
      <c r="C121" s="1162"/>
      <c r="D121" s="1162"/>
      <c r="E121" s="1162"/>
      <c r="F121" s="1162"/>
      <c r="G121" s="1162"/>
    </row>
    <row r="122" spans="1:8" x14ac:dyDescent="0.25">
      <c r="A122" s="235"/>
    </row>
    <row r="123" spans="1:8" x14ac:dyDescent="0.25">
      <c r="A123" s="73"/>
      <c r="B123" s="74" t="s">
        <v>1487</v>
      </c>
      <c r="C123" s="1165" t="s">
        <v>186</v>
      </c>
      <c r="D123" s="1165"/>
      <c r="E123" s="1165"/>
      <c r="F123" s="63" t="s">
        <v>187</v>
      </c>
      <c r="G123" s="73"/>
    </row>
    <row r="124" spans="1:8" x14ac:dyDescent="0.25">
      <c r="B124" s="72"/>
      <c r="C124" s="1165"/>
      <c r="D124" s="1165"/>
      <c r="E124" s="1165"/>
      <c r="F124" s="448"/>
    </row>
    <row r="125" spans="1:8" x14ac:dyDescent="0.25">
      <c r="B125" s="50"/>
      <c r="C125" s="1165"/>
      <c r="D125" s="1165"/>
      <c r="E125" s="1165"/>
      <c r="F125" s="328"/>
    </row>
    <row r="126" spans="1:8" x14ac:dyDescent="0.25">
      <c r="B126" s="53"/>
      <c r="C126" s="1165"/>
      <c r="D126" s="1165"/>
      <c r="E126" s="1165"/>
      <c r="F126" s="299"/>
    </row>
    <row r="127" spans="1:8" x14ac:dyDescent="0.25">
      <c r="A127" s="1163" t="s">
        <v>215</v>
      </c>
      <c r="B127" s="1163"/>
      <c r="C127" s="1163"/>
      <c r="D127" s="1163"/>
      <c r="E127" s="1163"/>
      <c r="F127" s="1163"/>
      <c r="G127" s="1163"/>
    </row>
    <row r="128" spans="1:8" x14ac:dyDescent="0.25">
      <c r="A128" s="1163" t="s">
        <v>216</v>
      </c>
      <c r="B128" s="1163"/>
      <c r="C128" s="1163"/>
      <c r="D128" s="1163"/>
      <c r="E128" s="1163"/>
      <c r="F128" s="1163"/>
      <c r="G128" s="1163"/>
    </row>
  </sheetData>
  <mergeCells count="30">
    <mergeCell ref="A128:G128"/>
    <mergeCell ref="C109:H109"/>
    <mergeCell ref="A107:H107"/>
    <mergeCell ref="A117:B117"/>
    <mergeCell ref="A121:G121"/>
    <mergeCell ref="C123:E123"/>
    <mergeCell ref="C124:E126"/>
    <mergeCell ref="A119:B119"/>
    <mergeCell ref="A118:B118"/>
    <mergeCell ref="A111:B111"/>
    <mergeCell ref="A127:G127"/>
    <mergeCell ref="A113:B113"/>
    <mergeCell ref="A112:B112"/>
    <mergeCell ref="A115:B115"/>
    <mergeCell ref="A116:B116"/>
    <mergeCell ref="A109:B110"/>
    <mergeCell ref="A114:B114"/>
    <mergeCell ref="A3:J3"/>
    <mergeCell ref="A4:J4"/>
    <mergeCell ref="A101:B101"/>
    <mergeCell ref="A102:B102"/>
    <mergeCell ref="A95:H95"/>
    <mergeCell ref="A97:B98"/>
    <mergeCell ref="A99:B99"/>
    <mergeCell ref="A100:B100"/>
    <mergeCell ref="C97:C98"/>
    <mergeCell ref="D97:G97"/>
    <mergeCell ref="A103:B103"/>
    <mergeCell ref="A104:B104"/>
    <mergeCell ref="A105:B105"/>
  </mergeCells>
  <phoneticPr fontId="14" type="noConversion"/>
  <printOptions horizontalCentered="1"/>
  <pageMargins left="0.21" right="0.2" top="0.2" bottom="0.39370078740157483" header="0.51181102362204722" footer="0.51181102362204722"/>
  <pageSetup paperSize="9" scale="90" orientation="landscape"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8"/>
  <dimension ref="A1:V100"/>
  <sheetViews>
    <sheetView showGridLines="0" topLeftCell="B1" workbookViewId="0">
      <selection sqref="A1:H1"/>
    </sheetView>
  </sheetViews>
  <sheetFormatPr baseColWidth="10" defaultColWidth="11.453125" defaultRowHeight="16.55" customHeight="1" x14ac:dyDescent="0.25"/>
  <cols>
    <col min="1" max="1" width="0.1796875" style="280" customWidth="1"/>
    <col min="2" max="2" width="33.7265625" style="280" customWidth="1"/>
    <col min="3" max="3" width="10.453125" style="280" bestFit="1" customWidth="1"/>
    <col min="4" max="4" width="10.81640625" style="280" bestFit="1" customWidth="1"/>
    <col min="5" max="5" width="11.1796875" style="280" customWidth="1"/>
    <col min="6" max="7" width="11.7265625" style="280" customWidth="1"/>
    <col min="8" max="8" width="12.7265625" style="280" customWidth="1"/>
    <col min="9" max="9" width="13.7265625" style="280" customWidth="1"/>
    <col min="10" max="10" width="11.453125" style="280"/>
    <col min="11" max="11" width="14.1796875" style="280" customWidth="1"/>
    <col min="12" max="12" width="12.7265625" style="280" customWidth="1"/>
    <col min="13" max="16384" width="11.453125" style="280"/>
  </cols>
  <sheetData>
    <row r="1" spans="1:9" ht="21.8" customHeight="1" x14ac:dyDescent="0.25">
      <c r="B1" s="1257" t="s">
        <v>1396</v>
      </c>
      <c r="C1" s="1257"/>
      <c r="D1" s="1257"/>
      <c r="E1" s="1257"/>
      <c r="F1" s="1257"/>
      <c r="G1" s="1257"/>
      <c r="H1" s="1257"/>
    </row>
    <row r="2" spans="1:9" ht="16.55" customHeight="1" x14ac:dyDescent="0.25">
      <c r="A2" s="1455" t="s">
        <v>1397</v>
      </c>
      <c r="B2" s="1456"/>
      <c r="C2" s="1457"/>
      <c r="D2" s="1387" t="s">
        <v>854</v>
      </c>
      <c r="E2" s="1388"/>
      <c r="F2" s="1389"/>
      <c r="G2" s="1387" t="s">
        <v>1576</v>
      </c>
      <c r="H2" s="1388"/>
      <c r="I2" s="1389"/>
    </row>
    <row r="3" spans="1:9" ht="29.95" customHeight="1" x14ac:dyDescent="0.25">
      <c r="A3" s="1458"/>
      <c r="B3" s="1459"/>
      <c r="C3" s="1460"/>
      <c r="D3" s="243" t="s">
        <v>1398</v>
      </c>
      <c r="E3" s="243" t="s">
        <v>1399</v>
      </c>
      <c r="F3" s="633" t="s">
        <v>856</v>
      </c>
      <c r="G3" s="243" t="s">
        <v>1398</v>
      </c>
      <c r="H3" s="243" t="s">
        <v>1399</v>
      </c>
      <c r="I3" s="317" t="s">
        <v>856</v>
      </c>
    </row>
    <row r="4" spans="1:9" ht="16.55" customHeight="1" x14ac:dyDescent="0.25">
      <c r="A4" s="1440" t="s">
        <v>862</v>
      </c>
      <c r="B4" s="1441"/>
      <c r="C4" s="1442"/>
      <c r="D4" s="443">
        <f>D5+D9+D15</f>
        <v>0</v>
      </c>
      <c r="E4" s="443">
        <f>E5+E9+E15</f>
        <v>0</v>
      </c>
      <c r="F4" s="443">
        <f>D4+E4</f>
        <v>0</v>
      </c>
      <c r="G4" s="443">
        <f>G5+G9+G15</f>
        <v>0</v>
      </c>
      <c r="H4" s="443">
        <f>H5+H9+H15</f>
        <v>0</v>
      </c>
      <c r="I4" s="443">
        <f>G4+H4</f>
        <v>0</v>
      </c>
    </row>
    <row r="5" spans="1:9" ht="23.25" customHeight="1" x14ac:dyDescent="0.25">
      <c r="A5" s="1449" t="s">
        <v>1400</v>
      </c>
      <c r="B5" s="1450"/>
      <c r="C5" s="1451"/>
      <c r="D5" s="467">
        <f>D6+D7+D8</f>
        <v>0</v>
      </c>
      <c r="E5" s="467">
        <f>E6+E7+E8</f>
        <v>0</v>
      </c>
      <c r="F5" s="467">
        <f t="shared" ref="F5:F34" si="0">D5+E5</f>
        <v>0</v>
      </c>
      <c r="G5" s="467">
        <f>G6+G7+G8</f>
        <v>0</v>
      </c>
      <c r="H5" s="467">
        <f>H6+H7+H8</f>
        <v>0</v>
      </c>
      <c r="I5" s="467">
        <f t="shared" ref="I5:I34" si="1">G5+H5</f>
        <v>0</v>
      </c>
    </row>
    <row r="6" spans="1:9" ht="16.55" customHeight="1" x14ac:dyDescent="0.25">
      <c r="A6" s="1452" t="s">
        <v>1401</v>
      </c>
      <c r="B6" s="1453"/>
      <c r="C6" s="1454"/>
      <c r="D6" s="460"/>
      <c r="E6" s="460"/>
      <c r="F6" s="262">
        <f t="shared" si="0"/>
        <v>0</v>
      </c>
      <c r="G6" s="460"/>
      <c r="H6" s="460"/>
      <c r="I6" s="262">
        <f t="shared" si="1"/>
        <v>0</v>
      </c>
    </row>
    <row r="7" spans="1:9" ht="16.55" customHeight="1" x14ac:dyDescent="0.25">
      <c r="A7" s="1446" t="s">
        <v>1402</v>
      </c>
      <c r="B7" s="1447"/>
      <c r="C7" s="1448"/>
      <c r="D7" s="434"/>
      <c r="E7" s="434"/>
      <c r="F7" s="264">
        <f t="shared" si="0"/>
        <v>0</v>
      </c>
      <c r="G7" s="434"/>
      <c r="H7" s="434"/>
      <c r="I7" s="264">
        <f t="shared" si="1"/>
        <v>0</v>
      </c>
    </row>
    <row r="8" spans="1:9" ht="16.55" customHeight="1" x14ac:dyDescent="0.25">
      <c r="A8" s="1443" t="s">
        <v>1403</v>
      </c>
      <c r="B8" s="1444"/>
      <c r="C8" s="1445"/>
      <c r="D8" s="488"/>
      <c r="E8" s="488"/>
      <c r="F8" s="265">
        <f t="shared" si="0"/>
        <v>0</v>
      </c>
      <c r="G8" s="488"/>
      <c r="H8" s="488"/>
      <c r="I8" s="265">
        <f t="shared" si="1"/>
        <v>0</v>
      </c>
    </row>
    <row r="9" spans="1:9" ht="24.05" customHeight="1" x14ac:dyDescent="0.25">
      <c r="A9" s="1449" t="s">
        <v>1404</v>
      </c>
      <c r="B9" s="1450"/>
      <c r="C9" s="1451"/>
      <c r="D9" s="467">
        <f>D10+D11+D12+D13+D14</f>
        <v>0</v>
      </c>
      <c r="E9" s="467">
        <f>E10+E11+E12+E13+E14</f>
        <v>0</v>
      </c>
      <c r="F9" s="467">
        <f t="shared" si="0"/>
        <v>0</v>
      </c>
      <c r="G9" s="467">
        <f>G10+G11+G12+G13+G14</f>
        <v>0</v>
      </c>
      <c r="H9" s="467">
        <f>H10+H11+H12+H13+H14</f>
        <v>0</v>
      </c>
      <c r="I9" s="467">
        <f t="shared" si="1"/>
        <v>0</v>
      </c>
    </row>
    <row r="10" spans="1:9" ht="16.55" customHeight="1" x14ac:dyDescent="0.25">
      <c r="A10" s="1452" t="s">
        <v>570</v>
      </c>
      <c r="B10" s="1453"/>
      <c r="C10" s="1454"/>
      <c r="D10" s="460"/>
      <c r="E10" s="460"/>
      <c r="F10" s="262">
        <f t="shared" si="0"/>
        <v>0</v>
      </c>
      <c r="G10" s="460"/>
      <c r="H10" s="460"/>
      <c r="I10" s="262">
        <f t="shared" si="1"/>
        <v>0</v>
      </c>
    </row>
    <row r="11" spans="1:9" ht="16.55" customHeight="1" x14ac:dyDescent="0.25">
      <c r="A11" s="1446" t="s">
        <v>571</v>
      </c>
      <c r="B11" s="1447"/>
      <c r="C11" s="1448"/>
      <c r="D11" s="434"/>
      <c r="E11" s="434"/>
      <c r="F11" s="264">
        <f t="shared" si="0"/>
        <v>0</v>
      </c>
      <c r="G11" s="434"/>
      <c r="H11" s="434"/>
      <c r="I11" s="264">
        <f t="shared" si="1"/>
        <v>0</v>
      </c>
    </row>
    <row r="12" spans="1:9" ht="16.55" customHeight="1" x14ac:dyDescent="0.25">
      <c r="A12" s="1446" t="s">
        <v>572</v>
      </c>
      <c r="B12" s="1447"/>
      <c r="C12" s="1448"/>
      <c r="D12" s="434"/>
      <c r="E12" s="434"/>
      <c r="F12" s="264">
        <f t="shared" si="0"/>
        <v>0</v>
      </c>
      <c r="G12" s="434"/>
      <c r="H12" s="434"/>
      <c r="I12" s="264">
        <f t="shared" si="1"/>
        <v>0</v>
      </c>
    </row>
    <row r="13" spans="1:9" ht="16.55" customHeight="1" x14ac:dyDescent="0.25">
      <c r="A13" s="1446" t="s">
        <v>573</v>
      </c>
      <c r="B13" s="1447"/>
      <c r="C13" s="1448"/>
      <c r="D13" s="434"/>
      <c r="E13" s="434"/>
      <c r="F13" s="264">
        <f t="shared" si="0"/>
        <v>0</v>
      </c>
      <c r="G13" s="434"/>
      <c r="H13" s="434"/>
      <c r="I13" s="264">
        <f t="shared" si="1"/>
        <v>0</v>
      </c>
    </row>
    <row r="14" spans="1:9" ht="16.55" customHeight="1" x14ac:dyDescent="0.25">
      <c r="A14" s="1443" t="s">
        <v>574</v>
      </c>
      <c r="B14" s="1444"/>
      <c r="C14" s="1445"/>
      <c r="D14" s="488"/>
      <c r="E14" s="488"/>
      <c r="F14" s="265">
        <f t="shared" si="0"/>
        <v>0</v>
      </c>
      <c r="G14" s="488"/>
      <c r="H14" s="488"/>
      <c r="I14" s="265">
        <f t="shared" si="1"/>
        <v>0</v>
      </c>
    </row>
    <row r="15" spans="1:9" ht="16.55" customHeight="1" x14ac:dyDescent="0.25">
      <c r="A15" s="1449" t="s">
        <v>575</v>
      </c>
      <c r="B15" s="1450"/>
      <c r="C15" s="1451"/>
      <c r="D15" s="467">
        <f>D16</f>
        <v>0</v>
      </c>
      <c r="E15" s="467">
        <f>E16</f>
        <v>0</v>
      </c>
      <c r="F15" s="467">
        <f t="shared" si="0"/>
        <v>0</v>
      </c>
      <c r="G15" s="467">
        <f>G16</f>
        <v>0</v>
      </c>
      <c r="H15" s="467">
        <f>H16</f>
        <v>0</v>
      </c>
      <c r="I15" s="467">
        <f t="shared" si="1"/>
        <v>0</v>
      </c>
    </row>
    <row r="16" spans="1:9" ht="16.55" customHeight="1" x14ac:dyDescent="0.25">
      <c r="A16" s="1452" t="s">
        <v>576</v>
      </c>
      <c r="B16" s="1453"/>
      <c r="C16" s="1454"/>
      <c r="D16" s="636"/>
      <c r="E16" s="636"/>
      <c r="F16" s="467">
        <f t="shared" si="0"/>
        <v>0</v>
      </c>
      <c r="G16" s="636"/>
      <c r="H16" s="636"/>
      <c r="I16" s="467">
        <f t="shared" si="1"/>
        <v>0</v>
      </c>
    </row>
    <row r="17" spans="1:9" ht="16.55" customHeight="1" x14ac:dyDescent="0.25">
      <c r="A17" s="1440" t="s">
        <v>577</v>
      </c>
      <c r="B17" s="1441"/>
      <c r="C17" s="1442"/>
      <c r="D17" s="443">
        <f>D18+D19+D20</f>
        <v>0</v>
      </c>
      <c r="E17" s="443">
        <f>E18+E19+E20</f>
        <v>0</v>
      </c>
      <c r="F17" s="443">
        <f t="shared" si="0"/>
        <v>0</v>
      </c>
      <c r="G17" s="443">
        <f>G18+G19+G20</f>
        <v>0</v>
      </c>
      <c r="H17" s="443">
        <f>H18+H19+H20</f>
        <v>0</v>
      </c>
      <c r="I17" s="443">
        <f t="shared" si="1"/>
        <v>0</v>
      </c>
    </row>
    <row r="18" spans="1:9" ht="18.8" customHeight="1" x14ac:dyDescent="0.25">
      <c r="A18" s="1452" t="s">
        <v>578</v>
      </c>
      <c r="B18" s="1453"/>
      <c r="C18" s="1454"/>
      <c r="D18" s="460"/>
      <c r="E18" s="460"/>
      <c r="F18" s="262">
        <f t="shared" si="0"/>
        <v>0</v>
      </c>
      <c r="G18" s="460"/>
      <c r="H18" s="460"/>
      <c r="I18" s="262">
        <f t="shared" si="1"/>
        <v>0</v>
      </c>
    </row>
    <row r="19" spans="1:9" ht="16.55" customHeight="1" x14ac:dyDescent="0.25">
      <c r="A19" s="1446" t="s">
        <v>579</v>
      </c>
      <c r="B19" s="1447"/>
      <c r="C19" s="1448"/>
      <c r="D19" s="434"/>
      <c r="E19" s="434"/>
      <c r="F19" s="264">
        <f t="shared" si="0"/>
        <v>0</v>
      </c>
      <c r="G19" s="434"/>
      <c r="H19" s="434"/>
      <c r="I19" s="264">
        <f t="shared" si="1"/>
        <v>0</v>
      </c>
    </row>
    <row r="20" spans="1:9" ht="16.55" customHeight="1" x14ac:dyDescent="0.25">
      <c r="A20" s="1443" t="s">
        <v>580</v>
      </c>
      <c r="B20" s="1444"/>
      <c r="C20" s="1445"/>
      <c r="D20" s="488"/>
      <c r="E20" s="488"/>
      <c r="F20" s="265">
        <f t="shared" si="0"/>
        <v>0</v>
      </c>
      <c r="G20" s="488"/>
      <c r="H20" s="488"/>
      <c r="I20" s="265">
        <f t="shared" si="1"/>
        <v>0</v>
      </c>
    </row>
    <row r="21" spans="1:9" ht="16.55" customHeight="1" x14ac:dyDescent="0.25">
      <c r="A21" s="1440" t="s">
        <v>868</v>
      </c>
      <c r="B21" s="1441"/>
      <c r="C21" s="1442"/>
      <c r="D21" s="443">
        <f>D22+D23+D24+D25+D26</f>
        <v>0</v>
      </c>
      <c r="E21" s="443">
        <f>E22+E23+E24+E25+E26</f>
        <v>0</v>
      </c>
      <c r="F21" s="443">
        <f t="shared" si="0"/>
        <v>0</v>
      </c>
      <c r="G21" s="443">
        <f>G22+G23+G24+G25+G26</f>
        <v>0</v>
      </c>
      <c r="H21" s="443">
        <f>H22+H23+H24+H25+H26</f>
        <v>0</v>
      </c>
      <c r="I21" s="443">
        <f t="shared" si="1"/>
        <v>0</v>
      </c>
    </row>
    <row r="22" spans="1:9" ht="16.55" customHeight="1" x14ac:dyDescent="0.25">
      <c r="A22" s="1452" t="s">
        <v>581</v>
      </c>
      <c r="B22" s="1453"/>
      <c r="C22" s="1454"/>
      <c r="D22" s="460"/>
      <c r="E22" s="460"/>
      <c r="F22" s="262">
        <f t="shared" si="0"/>
        <v>0</v>
      </c>
      <c r="G22" s="460"/>
      <c r="H22" s="460"/>
      <c r="I22" s="262">
        <f t="shared" si="1"/>
        <v>0</v>
      </c>
    </row>
    <row r="23" spans="1:9" ht="16.55" customHeight="1" x14ac:dyDescent="0.25">
      <c r="A23" s="1446" t="s">
        <v>582</v>
      </c>
      <c r="B23" s="1447"/>
      <c r="C23" s="1448"/>
      <c r="D23" s="434"/>
      <c r="E23" s="434"/>
      <c r="F23" s="264">
        <f t="shared" si="0"/>
        <v>0</v>
      </c>
      <c r="G23" s="434"/>
      <c r="H23" s="434"/>
      <c r="I23" s="264">
        <f t="shared" si="1"/>
        <v>0</v>
      </c>
    </row>
    <row r="24" spans="1:9" ht="16.55" customHeight="1" x14ac:dyDescent="0.25">
      <c r="A24" s="1446" t="s">
        <v>583</v>
      </c>
      <c r="B24" s="1447"/>
      <c r="C24" s="1448"/>
      <c r="D24" s="434"/>
      <c r="E24" s="434"/>
      <c r="F24" s="264">
        <f t="shared" si="0"/>
        <v>0</v>
      </c>
      <c r="G24" s="434"/>
      <c r="H24" s="434"/>
      <c r="I24" s="264">
        <f t="shared" si="1"/>
        <v>0</v>
      </c>
    </row>
    <row r="25" spans="1:9" ht="16.55" customHeight="1" x14ac:dyDescent="0.25">
      <c r="A25" s="1446" t="s">
        <v>584</v>
      </c>
      <c r="B25" s="1447"/>
      <c r="C25" s="1448"/>
      <c r="D25" s="434"/>
      <c r="E25" s="434"/>
      <c r="F25" s="264">
        <f t="shared" si="0"/>
        <v>0</v>
      </c>
      <c r="G25" s="434"/>
      <c r="H25" s="434"/>
      <c r="I25" s="264">
        <f t="shared" si="1"/>
        <v>0</v>
      </c>
    </row>
    <row r="26" spans="1:9" ht="16.55" customHeight="1" x14ac:dyDescent="0.25">
      <c r="A26" s="1443" t="s">
        <v>1028</v>
      </c>
      <c r="B26" s="1444"/>
      <c r="C26" s="1445"/>
      <c r="D26" s="488"/>
      <c r="E26" s="488"/>
      <c r="F26" s="265">
        <f t="shared" si="0"/>
        <v>0</v>
      </c>
      <c r="G26" s="488"/>
      <c r="H26" s="488"/>
      <c r="I26" s="265">
        <f t="shared" si="1"/>
        <v>0</v>
      </c>
    </row>
    <row r="27" spans="1:9" ht="16.55" customHeight="1" x14ac:dyDescent="0.25">
      <c r="A27" s="1440" t="s">
        <v>870</v>
      </c>
      <c r="B27" s="1441"/>
      <c r="C27" s="1442"/>
      <c r="D27" s="443">
        <f>D28+D29</f>
        <v>0</v>
      </c>
      <c r="E27" s="443">
        <f>E28+E29</f>
        <v>0</v>
      </c>
      <c r="F27" s="443">
        <f t="shared" si="0"/>
        <v>0</v>
      </c>
      <c r="G27" s="443">
        <f>G28+G29</f>
        <v>0</v>
      </c>
      <c r="H27" s="443">
        <f>H28+H29</f>
        <v>0</v>
      </c>
      <c r="I27" s="443">
        <f t="shared" si="1"/>
        <v>0</v>
      </c>
    </row>
    <row r="28" spans="1:9" ht="16.55" customHeight="1" x14ac:dyDescent="0.25">
      <c r="A28" s="1452" t="s">
        <v>1029</v>
      </c>
      <c r="B28" s="1453"/>
      <c r="C28" s="1454"/>
      <c r="D28" s="460"/>
      <c r="E28" s="460"/>
      <c r="F28" s="262">
        <f t="shared" si="0"/>
        <v>0</v>
      </c>
      <c r="G28" s="460"/>
      <c r="H28" s="460"/>
      <c r="I28" s="262">
        <f t="shared" si="1"/>
        <v>0</v>
      </c>
    </row>
    <row r="29" spans="1:9" ht="16.55" customHeight="1" x14ac:dyDescent="0.25">
      <c r="A29" s="1443" t="s">
        <v>1030</v>
      </c>
      <c r="B29" s="1444"/>
      <c r="C29" s="1445"/>
      <c r="D29" s="488"/>
      <c r="E29" s="488"/>
      <c r="F29" s="265">
        <f t="shared" si="0"/>
        <v>0</v>
      </c>
      <c r="G29" s="488"/>
      <c r="H29" s="488"/>
      <c r="I29" s="265">
        <f t="shared" si="1"/>
        <v>0</v>
      </c>
    </row>
    <row r="30" spans="1:9" ht="16.55" customHeight="1" x14ac:dyDescent="0.25">
      <c r="A30" s="1440" t="s">
        <v>882</v>
      </c>
      <c r="B30" s="1441"/>
      <c r="C30" s="1442"/>
      <c r="D30" s="443">
        <f>D31+D32+D33</f>
        <v>0</v>
      </c>
      <c r="E30" s="443">
        <f>E31+E32+E33</f>
        <v>0</v>
      </c>
      <c r="F30" s="443">
        <f t="shared" si="0"/>
        <v>0</v>
      </c>
      <c r="G30" s="443">
        <f>G31+G32+G33</f>
        <v>0</v>
      </c>
      <c r="H30" s="443">
        <f>H31+H32+H33</f>
        <v>0</v>
      </c>
      <c r="I30" s="443">
        <f t="shared" si="1"/>
        <v>0</v>
      </c>
    </row>
    <row r="31" spans="1:9" ht="16.55" customHeight="1" x14ac:dyDescent="0.25">
      <c r="A31" s="1452" t="s">
        <v>1577</v>
      </c>
      <c r="B31" s="1453"/>
      <c r="C31" s="1454"/>
      <c r="D31" s="460"/>
      <c r="E31" s="460"/>
      <c r="F31" s="262">
        <f t="shared" si="0"/>
        <v>0</v>
      </c>
      <c r="G31" s="460"/>
      <c r="H31" s="460"/>
      <c r="I31" s="262">
        <f t="shared" si="1"/>
        <v>0</v>
      </c>
    </row>
    <row r="32" spans="1:9" ht="27.95" customHeight="1" x14ac:dyDescent="0.25">
      <c r="A32" s="1446" t="s">
        <v>1578</v>
      </c>
      <c r="B32" s="1447"/>
      <c r="C32" s="1448"/>
      <c r="D32" s="434"/>
      <c r="E32" s="434"/>
      <c r="F32" s="264">
        <f t="shared" si="0"/>
        <v>0</v>
      </c>
      <c r="G32" s="434"/>
      <c r="H32" s="434"/>
      <c r="I32" s="264">
        <f t="shared" si="1"/>
        <v>0</v>
      </c>
    </row>
    <row r="33" spans="1:13" ht="16.55" customHeight="1" x14ac:dyDescent="0.25">
      <c r="A33" s="1443" t="s">
        <v>884</v>
      </c>
      <c r="B33" s="1444"/>
      <c r="C33" s="1445"/>
      <c r="D33" s="488"/>
      <c r="E33" s="488"/>
      <c r="F33" s="265">
        <f t="shared" si="0"/>
        <v>0</v>
      </c>
      <c r="G33" s="488"/>
      <c r="H33" s="488"/>
      <c r="I33" s="265">
        <f t="shared" si="1"/>
        <v>0</v>
      </c>
    </row>
    <row r="34" spans="1:13" ht="16.55" customHeight="1" x14ac:dyDescent="0.25">
      <c r="A34" s="1387" t="s">
        <v>407</v>
      </c>
      <c r="B34" s="1388"/>
      <c r="C34" s="1389"/>
      <c r="D34" s="443">
        <f>D4+D17+D21+D27+D30</f>
        <v>0</v>
      </c>
      <c r="E34" s="443">
        <f>E4+E17+E21+E27+E30</f>
        <v>0</v>
      </c>
      <c r="F34" s="495">
        <f t="shared" si="0"/>
        <v>0</v>
      </c>
      <c r="G34" s="443">
        <f>G4+G17+G21+G27+G30</f>
        <v>0</v>
      </c>
      <c r="H34" s="443">
        <f>H4+H17+H21+H27+H30</f>
        <v>0</v>
      </c>
      <c r="I34" s="495">
        <f t="shared" si="1"/>
        <v>0</v>
      </c>
    </row>
    <row r="35" spans="1:13" ht="10.5" customHeight="1" x14ac:dyDescent="0.25">
      <c r="A35" s="296" t="s">
        <v>1031</v>
      </c>
      <c r="B35" s="637"/>
      <c r="C35" s="242"/>
      <c r="D35" s="242"/>
      <c r="E35" s="242"/>
      <c r="F35" s="242"/>
      <c r="G35" s="242"/>
      <c r="H35" s="242"/>
    </row>
    <row r="36" spans="1:13" s="296" customFormat="1" ht="16.55" customHeight="1" x14ac:dyDescent="0.25"/>
    <row r="41" spans="1:13" ht="16.55" customHeight="1" x14ac:dyDescent="0.25">
      <c r="C41" s="1257" t="s">
        <v>1032</v>
      </c>
      <c r="D41" s="1257"/>
      <c r="E41" s="1257"/>
      <c r="F41" s="1257"/>
      <c r="G41" s="1257"/>
      <c r="H41" s="1257"/>
      <c r="I41" s="1257"/>
      <c r="J41" s="1257"/>
      <c r="K41" s="1257"/>
      <c r="L41" s="1257"/>
      <c r="M41" s="1257"/>
    </row>
    <row r="43" spans="1:13" ht="67.599999999999994" customHeight="1" x14ac:dyDescent="0.25">
      <c r="B43" s="243" t="s">
        <v>1579</v>
      </c>
      <c r="C43" s="438" t="s">
        <v>289</v>
      </c>
      <c r="D43" s="438" t="s">
        <v>1033</v>
      </c>
      <c r="E43" s="438" t="s">
        <v>1675</v>
      </c>
      <c r="F43" s="438" t="s">
        <v>1676</v>
      </c>
      <c r="G43" s="438" t="s">
        <v>1677</v>
      </c>
      <c r="H43" s="438" t="s">
        <v>1678</v>
      </c>
      <c r="I43" s="438" t="s">
        <v>1679</v>
      </c>
      <c r="J43" s="438" t="s">
        <v>1680</v>
      </c>
      <c r="K43" s="438" t="s">
        <v>1681</v>
      </c>
      <c r="L43" s="438" t="s">
        <v>1522</v>
      </c>
    </row>
    <row r="44" spans="1:13" ht="16.55" customHeight="1" x14ac:dyDescent="0.25">
      <c r="B44" s="639" t="s">
        <v>1417</v>
      </c>
      <c r="C44" s="460"/>
      <c r="D44" s="460"/>
      <c r="E44" s="460"/>
      <c r="F44" s="460"/>
      <c r="G44" s="460"/>
      <c r="H44" s="460"/>
      <c r="I44" s="460"/>
      <c r="J44" s="460"/>
      <c r="K44" s="460"/>
      <c r="L44" s="460"/>
    </row>
    <row r="45" spans="1:13" ht="16.55" customHeight="1" x14ac:dyDescent="0.25">
      <c r="B45" s="639" t="s">
        <v>1418</v>
      </c>
      <c r="C45" s="434"/>
      <c r="D45" s="434"/>
      <c r="E45" s="434"/>
      <c r="F45" s="434"/>
      <c r="G45" s="434"/>
      <c r="H45" s="434"/>
      <c r="I45" s="434"/>
      <c r="J45" s="434"/>
      <c r="K45" s="434"/>
      <c r="L45" s="434"/>
    </row>
    <row r="46" spans="1:13" ht="16.55" customHeight="1" x14ac:dyDescent="0.25">
      <c r="B46" s="639" t="s">
        <v>1419</v>
      </c>
      <c r="C46" s="434"/>
      <c r="D46" s="434"/>
      <c r="E46" s="434"/>
      <c r="F46" s="434"/>
      <c r="G46" s="434"/>
      <c r="H46" s="434"/>
      <c r="I46" s="434"/>
      <c r="J46" s="434"/>
      <c r="K46" s="434"/>
      <c r="L46" s="434"/>
    </row>
    <row r="47" spans="1:13" ht="16.55" customHeight="1" x14ac:dyDescent="0.25">
      <c r="B47" s="639" t="s">
        <v>1420</v>
      </c>
      <c r="C47" s="434"/>
      <c r="D47" s="434"/>
      <c r="E47" s="434"/>
      <c r="F47" s="434"/>
      <c r="G47" s="434"/>
      <c r="H47" s="434"/>
      <c r="I47" s="434"/>
      <c r="J47" s="434"/>
      <c r="K47" s="434"/>
      <c r="L47" s="434"/>
    </row>
    <row r="48" spans="1:13" ht="16.55" customHeight="1" x14ac:dyDescent="0.25">
      <c r="B48" s="639" t="s">
        <v>1421</v>
      </c>
      <c r="C48" s="434"/>
      <c r="D48" s="434"/>
      <c r="E48" s="434"/>
      <c r="F48" s="434"/>
      <c r="G48" s="434"/>
      <c r="H48" s="434"/>
      <c r="I48" s="434"/>
      <c r="J48" s="434"/>
      <c r="K48" s="434"/>
      <c r="L48" s="434"/>
    </row>
    <row r="49" spans="2:12" ht="16.55" customHeight="1" x14ac:dyDescent="0.25">
      <c r="B49" s="639" t="s">
        <v>1422</v>
      </c>
      <c r="C49" s="434"/>
      <c r="D49" s="434"/>
      <c r="E49" s="434"/>
      <c r="F49" s="434"/>
      <c r="G49" s="434"/>
      <c r="H49" s="434"/>
      <c r="I49" s="434"/>
      <c r="J49" s="434"/>
      <c r="K49" s="434"/>
      <c r="L49" s="434"/>
    </row>
    <row r="50" spans="2:12" ht="16.55" customHeight="1" x14ac:dyDescent="0.25">
      <c r="B50" s="639" t="s">
        <v>1423</v>
      </c>
      <c r="C50" s="434"/>
      <c r="D50" s="434"/>
      <c r="E50" s="434"/>
      <c r="F50" s="434"/>
      <c r="G50" s="434"/>
      <c r="H50" s="434"/>
      <c r="I50" s="434"/>
      <c r="J50" s="434"/>
      <c r="K50" s="434"/>
      <c r="L50" s="434"/>
    </row>
    <row r="51" spans="2:12" ht="16.55" customHeight="1" x14ac:dyDescent="0.25">
      <c r="B51" s="639" t="s">
        <v>1424</v>
      </c>
      <c r="C51" s="434"/>
      <c r="D51" s="434"/>
      <c r="E51" s="434"/>
      <c r="F51" s="434"/>
      <c r="G51" s="434"/>
      <c r="H51" s="434"/>
      <c r="I51" s="434"/>
      <c r="J51" s="434"/>
      <c r="K51" s="434"/>
      <c r="L51" s="434"/>
    </row>
    <row r="52" spans="2:12" ht="16.55" customHeight="1" x14ac:dyDescent="0.25">
      <c r="B52" s="639" t="s">
        <v>1425</v>
      </c>
      <c r="C52" s="434"/>
      <c r="D52" s="434"/>
      <c r="E52" s="434"/>
      <c r="F52" s="434"/>
      <c r="G52" s="434"/>
      <c r="H52" s="434"/>
      <c r="I52" s="434"/>
      <c r="J52" s="434"/>
      <c r="K52" s="434"/>
      <c r="L52" s="434"/>
    </row>
    <row r="53" spans="2:12" ht="16.55" customHeight="1" x14ac:dyDescent="0.25">
      <c r="B53" s="639" t="s">
        <v>1426</v>
      </c>
      <c r="C53" s="434"/>
      <c r="D53" s="434"/>
      <c r="E53" s="434"/>
      <c r="F53" s="434"/>
      <c r="G53" s="434"/>
      <c r="H53" s="434"/>
      <c r="I53" s="434"/>
      <c r="J53" s="434"/>
      <c r="K53" s="434"/>
      <c r="L53" s="434"/>
    </row>
    <row r="54" spans="2:12" ht="16.55" customHeight="1" x14ac:dyDescent="0.25">
      <c r="B54" s="639" t="s">
        <v>1427</v>
      </c>
      <c r="C54" s="434"/>
      <c r="D54" s="434"/>
      <c r="E54" s="434"/>
      <c r="F54" s="434"/>
      <c r="G54" s="434"/>
      <c r="H54" s="434"/>
      <c r="I54" s="434"/>
      <c r="J54" s="434"/>
      <c r="K54" s="434"/>
      <c r="L54" s="434"/>
    </row>
    <row r="55" spans="2:12" ht="16.55" customHeight="1" x14ac:dyDescent="0.25">
      <c r="B55" s="639" t="s">
        <v>1428</v>
      </c>
      <c r="C55" s="434"/>
      <c r="D55" s="434"/>
      <c r="E55" s="434"/>
      <c r="F55" s="434"/>
      <c r="G55" s="434"/>
      <c r="H55" s="434"/>
      <c r="I55" s="434"/>
      <c r="J55" s="434"/>
      <c r="K55" s="434"/>
      <c r="L55" s="434"/>
    </row>
    <row r="56" spans="2:12" ht="16.55" customHeight="1" x14ac:dyDescent="0.25">
      <c r="B56" s="639" t="s">
        <v>1429</v>
      </c>
      <c r="C56" s="434"/>
      <c r="D56" s="434"/>
      <c r="E56" s="434"/>
      <c r="F56" s="434"/>
      <c r="G56" s="434"/>
      <c r="H56" s="434"/>
      <c r="I56" s="434"/>
      <c r="J56" s="434"/>
      <c r="K56" s="434"/>
      <c r="L56" s="434"/>
    </row>
    <row r="57" spans="2:12" ht="16.55" customHeight="1" x14ac:dyDescent="0.25">
      <c r="B57" s="639" t="s">
        <v>1430</v>
      </c>
      <c r="C57" s="434"/>
      <c r="D57" s="434"/>
      <c r="E57" s="434"/>
      <c r="F57" s="434"/>
      <c r="G57" s="434"/>
      <c r="H57" s="434"/>
      <c r="I57" s="434"/>
      <c r="J57" s="434"/>
      <c r="K57" s="434"/>
      <c r="L57" s="434"/>
    </row>
    <row r="58" spans="2:12" ht="16.55" customHeight="1" x14ac:dyDescent="0.25">
      <c r="B58" s="639" t="s">
        <v>1431</v>
      </c>
      <c r="C58" s="434"/>
      <c r="D58" s="434"/>
      <c r="E58" s="434"/>
      <c r="F58" s="434"/>
      <c r="G58" s="434"/>
      <c r="H58" s="434"/>
      <c r="I58" s="434"/>
      <c r="J58" s="434"/>
      <c r="K58" s="434"/>
      <c r="L58" s="434"/>
    </row>
    <row r="59" spans="2:12" ht="16.55" customHeight="1" x14ac:dyDescent="0.25">
      <c r="B59" s="639" t="s">
        <v>1432</v>
      </c>
      <c r="C59" s="434"/>
      <c r="D59" s="434"/>
      <c r="E59" s="434"/>
      <c r="F59" s="434"/>
      <c r="G59" s="434"/>
      <c r="H59" s="434"/>
      <c r="I59" s="434"/>
      <c r="J59" s="434"/>
      <c r="K59" s="434"/>
      <c r="L59" s="434"/>
    </row>
    <row r="60" spans="2:12" ht="16.55" customHeight="1" x14ac:dyDescent="0.25">
      <c r="B60" s="639" t="s">
        <v>1433</v>
      </c>
      <c r="C60" s="434"/>
      <c r="D60" s="434"/>
      <c r="E60" s="434"/>
      <c r="F60" s="434"/>
      <c r="G60" s="434"/>
      <c r="H60" s="434"/>
      <c r="I60" s="434"/>
      <c r="J60" s="434"/>
      <c r="K60" s="434"/>
      <c r="L60" s="434"/>
    </row>
    <row r="61" spans="2:12" ht="16.55" customHeight="1" x14ac:dyDescent="0.25">
      <c r="B61" s="639" t="s">
        <v>1434</v>
      </c>
      <c r="C61" s="434"/>
      <c r="D61" s="434"/>
      <c r="E61" s="434"/>
      <c r="F61" s="434"/>
      <c r="G61" s="434"/>
      <c r="H61" s="434"/>
      <c r="I61" s="434"/>
      <c r="J61" s="434"/>
      <c r="K61" s="434"/>
      <c r="L61" s="434"/>
    </row>
    <row r="62" spans="2:12" ht="16.55" customHeight="1" x14ac:dyDescent="0.25">
      <c r="B62" s="639" t="s">
        <v>1435</v>
      </c>
      <c r="C62" s="434"/>
      <c r="D62" s="434"/>
      <c r="E62" s="434"/>
      <c r="F62" s="434"/>
      <c r="G62" s="434"/>
      <c r="H62" s="434"/>
      <c r="I62" s="434"/>
      <c r="J62" s="434"/>
      <c r="K62" s="434"/>
      <c r="L62" s="434"/>
    </row>
    <row r="63" spans="2:12" ht="16.55" customHeight="1" x14ac:dyDescent="0.25">
      <c r="B63" s="639" t="s">
        <v>882</v>
      </c>
      <c r="C63" s="434"/>
      <c r="D63" s="434"/>
      <c r="E63" s="434"/>
      <c r="F63" s="434"/>
      <c r="G63" s="434"/>
      <c r="H63" s="434"/>
      <c r="I63" s="434"/>
      <c r="J63" s="434"/>
      <c r="K63" s="434"/>
      <c r="L63" s="434"/>
    </row>
    <row r="64" spans="2:12" ht="16.55" customHeight="1" x14ac:dyDescent="0.25">
      <c r="B64" s="440" t="s">
        <v>407</v>
      </c>
      <c r="C64" s="268">
        <f t="shared" ref="C64:L64" si="2">SUM(C44:C63)</f>
        <v>0</v>
      </c>
      <c r="D64" s="268">
        <f t="shared" si="2"/>
        <v>0</v>
      </c>
      <c r="E64" s="268">
        <f t="shared" si="2"/>
        <v>0</v>
      </c>
      <c r="F64" s="268">
        <f t="shared" si="2"/>
        <v>0</v>
      </c>
      <c r="G64" s="268">
        <f t="shared" si="2"/>
        <v>0</v>
      </c>
      <c r="H64" s="268">
        <f t="shared" si="2"/>
        <v>0</v>
      </c>
      <c r="I64" s="268">
        <f t="shared" si="2"/>
        <v>0</v>
      </c>
      <c r="J64" s="268">
        <f t="shared" si="2"/>
        <v>0</v>
      </c>
      <c r="K64" s="268">
        <f t="shared" si="2"/>
        <v>0</v>
      </c>
      <c r="L64" s="268">
        <f t="shared" si="2"/>
        <v>0</v>
      </c>
    </row>
    <row r="65" spans="1:13" ht="16.55" customHeight="1" x14ac:dyDescent="0.25">
      <c r="B65" s="637"/>
      <c r="C65" s="637"/>
      <c r="D65" s="242"/>
      <c r="E65" s="242"/>
      <c r="F65" s="242"/>
      <c r="G65" s="242"/>
      <c r="H65" s="242"/>
      <c r="I65" s="242"/>
      <c r="J65" s="242"/>
      <c r="K65" s="242"/>
      <c r="L65" s="242"/>
      <c r="M65" s="242"/>
    </row>
    <row r="66" spans="1:13" ht="16.55" customHeight="1" x14ac:dyDescent="0.25">
      <c r="B66" s="638" t="s">
        <v>1580</v>
      </c>
      <c r="C66" s="309"/>
      <c r="D66" s="309"/>
      <c r="E66" s="309"/>
      <c r="F66" s="309"/>
      <c r="G66" s="309"/>
      <c r="H66" s="309"/>
      <c r="I66" s="309"/>
      <c r="J66" s="309"/>
      <c r="K66" s="309"/>
      <c r="L66" s="309"/>
    </row>
    <row r="67" spans="1:13" ht="16.55" customHeight="1" x14ac:dyDescent="0.25">
      <c r="B67" s="639" t="s">
        <v>507</v>
      </c>
      <c r="C67" s="639"/>
      <c r="D67" s="309"/>
      <c r="E67" s="309" t="s">
        <v>508</v>
      </c>
      <c r="F67" s="309"/>
      <c r="G67" s="309"/>
      <c r="H67" s="309"/>
      <c r="I67" s="309"/>
      <c r="J67" s="309"/>
      <c r="K67" s="309"/>
      <c r="L67" s="309"/>
    </row>
    <row r="68" spans="1:13" ht="16.55" customHeight="1" x14ac:dyDescent="0.25">
      <c r="B68" s="639" t="s">
        <v>509</v>
      </c>
      <c r="C68" s="639"/>
      <c r="D68" s="309"/>
      <c r="E68" s="309" t="s">
        <v>1535</v>
      </c>
      <c r="F68" s="309"/>
      <c r="G68" s="309"/>
      <c r="H68" s="309"/>
      <c r="I68" s="309"/>
      <c r="J68" s="309"/>
      <c r="K68" s="309"/>
      <c r="L68" s="309"/>
    </row>
    <row r="69" spans="1:13" ht="16.55" customHeight="1" x14ac:dyDescent="0.25">
      <c r="B69" s="639" t="s">
        <v>1536</v>
      </c>
      <c r="C69" s="639"/>
      <c r="D69" s="309"/>
      <c r="E69" s="309" t="s">
        <v>1537</v>
      </c>
      <c r="F69" s="309"/>
      <c r="G69" s="309"/>
      <c r="H69" s="309"/>
      <c r="I69" s="309"/>
      <c r="J69" s="309"/>
      <c r="K69" s="309"/>
      <c r="L69" s="309"/>
    </row>
    <row r="70" spans="1:13" ht="16.55" customHeight="1" x14ac:dyDescent="0.25">
      <c r="B70" s="639" t="s">
        <v>1538</v>
      </c>
      <c r="C70" s="639"/>
      <c r="D70" s="309"/>
      <c r="E70" s="309" t="s">
        <v>1539</v>
      </c>
      <c r="F70" s="309"/>
      <c r="G70" s="309"/>
      <c r="H70" s="309"/>
      <c r="I70" s="309"/>
      <c r="J70" s="309"/>
      <c r="K70" s="309"/>
      <c r="L70" s="309"/>
    </row>
    <row r="71" spans="1:13" ht="16.55" customHeight="1" x14ac:dyDescent="0.25">
      <c r="B71" s="639" t="s">
        <v>1540</v>
      </c>
      <c r="C71" s="639"/>
      <c r="D71" s="309"/>
      <c r="E71" s="309" t="s">
        <v>1541</v>
      </c>
      <c r="F71" s="309"/>
      <c r="G71" s="309"/>
      <c r="H71" s="309"/>
      <c r="I71" s="309"/>
      <c r="J71" s="309"/>
      <c r="K71" s="309"/>
      <c r="L71" s="309"/>
    </row>
    <row r="72" spans="1:13" ht="16.55" customHeight="1" x14ac:dyDescent="0.25">
      <c r="B72" s="639" t="s">
        <v>1542</v>
      </c>
      <c r="C72" s="639"/>
      <c r="D72" s="309"/>
      <c r="E72" s="309" t="s">
        <v>1543</v>
      </c>
      <c r="F72" s="309"/>
      <c r="G72" s="309"/>
      <c r="H72" s="309"/>
      <c r="I72" s="309"/>
      <c r="J72" s="309"/>
      <c r="K72" s="309"/>
      <c r="L72" s="309"/>
    </row>
    <row r="73" spans="1:13" ht="16.55" customHeight="1" x14ac:dyDescent="0.25">
      <c r="B73" s="639" t="s">
        <v>1544</v>
      </c>
      <c r="C73" s="639"/>
      <c r="D73" s="309"/>
      <c r="E73" s="309" t="s">
        <v>1545</v>
      </c>
      <c r="F73" s="309"/>
      <c r="G73" s="309"/>
      <c r="H73" s="309"/>
      <c r="I73" s="309"/>
      <c r="J73" s="309"/>
      <c r="K73" s="309"/>
      <c r="L73" s="309"/>
    </row>
    <row r="74" spans="1:13" ht="16.55" customHeight="1" x14ac:dyDescent="0.25">
      <c r="B74" s="639" t="s">
        <v>1546</v>
      </c>
      <c r="C74" s="639"/>
      <c r="D74" s="309"/>
      <c r="E74" s="309" t="s">
        <v>1547</v>
      </c>
      <c r="F74" s="309"/>
      <c r="G74" s="309"/>
      <c r="H74" s="309"/>
      <c r="I74" s="309"/>
      <c r="J74" s="309"/>
      <c r="K74" s="309"/>
      <c r="L74" s="309"/>
    </row>
    <row r="75" spans="1:13" ht="16.55" customHeight="1" x14ac:dyDescent="0.25">
      <c r="B75" s="639" t="s">
        <v>1548</v>
      </c>
      <c r="C75" s="639"/>
      <c r="D75" s="309"/>
      <c r="E75" s="309" t="s">
        <v>1549</v>
      </c>
      <c r="F75" s="309"/>
      <c r="G75" s="309"/>
      <c r="H75" s="309"/>
      <c r="I75" s="309"/>
      <c r="J75" s="309"/>
      <c r="K75" s="309"/>
      <c r="L75" s="309"/>
    </row>
    <row r="76" spans="1:13" ht="16.55" customHeight="1" x14ac:dyDescent="0.25">
      <c r="B76" s="639" t="s">
        <v>1550</v>
      </c>
      <c r="C76" s="639"/>
      <c r="D76" s="309"/>
      <c r="E76" s="309" t="s">
        <v>1551</v>
      </c>
      <c r="F76" s="309"/>
      <c r="G76" s="309"/>
      <c r="H76" s="309"/>
      <c r="I76" s="309"/>
      <c r="J76" s="309"/>
      <c r="K76" s="309"/>
      <c r="L76" s="309"/>
    </row>
    <row r="77" spans="1:13" ht="16.55" customHeight="1" x14ac:dyDescent="0.25">
      <c r="A77" s="639"/>
      <c r="B77" s="639"/>
      <c r="C77" s="309"/>
      <c r="D77" s="309"/>
      <c r="E77" s="309"/>
      <c r="F77" s="309"/>
      <c r="G77" s="309"/>
      <c r="H77" s="309"/>
      <c r="I77" s="309"/>
      <c r="J77" s="309"/>
      <c r="K77" s="309"/>
    </row>
    <row r="78" spans="1:13" ht="16.55" customHeight="1" x14ac:dyDescent="0.25">
      <c r="A78" s="639"/>
      <c r="B78" s="639"/>
      <c r="C78" s="309"/>
      <c r="D78" s="309"/>
      <c r="E78" s="309"/>
      <c r="F78" s="309"/>
      <c r="G78" s="309"/>
      <c r="H78" s="309"/>
      <c r="I78" s="309"/>
      <c r="J78" s="309"/>
      <c r="K78" s="309"/>
    </row>
    <row r="82" spans="1:22" ht="16.55" customHeight="1" x14ac:dyDescent="0.25">
      <c r="A82" s="1463" t="s">
        <v>1552</v>
      </c>
      <c r="B82" s="1463"/>
      <c r="C82" s="1463"/>
      <c r="D82" s="1463"/>
      <c r="E82" s="1463"/>
      <c r="F82" s="1463"/>
      <c r="G82" s="1463"/>
    </row>
    <row r="83" spans="1:22" ht="55.5" customHeight="1" x14ac:dyDescent="0.25">
      <c r="A83" s="441"/>
      <c r="B83" s="440" t="s">
        <v>449</v>
      </c>
      <c r="C83" s="243" t="s">
        <v>1417</v>
      </c>
      <c r="D83" s="243" t="s">
        <v>1418</v>
      </c>
      <c r="E83" s="243" t="s">
        <v>1419</v>
      </c>
      <c r="F83" s="243" t="s">
        <v>1420</v>
      </c>
      <c r="G83" s="243" t="s">
        <v>1421</v>
      </c>
      <c r="H83" s="243" t="s">
        <v>1422</v>
      </c>
      <c r="I83" s="243" t="s">
        <v>1423</v>
      </c>
      <c r="J83" s="243" t="s">
        <v>1424</v>
      </c>
      <c r="K83" s="243" t="s">
        <v>1425</v>
      </c>
      <c r="L83" s="243" t="s">
        <v>1426</v>
      </c>
      <c r="M83" s="243" t="s">
        <v>1427</v>
      </c>
      <c r="N83" s="243" t="s">
        <v>1428</v>
      </c>
      <c r="O83" s="243" t="s">
        <v>1429</v>
      </c>
      <c r="P83" s="243" t="s">
        <v>1430</v>
      </c>
      <c r="Q83" s="243" t="s">
        <v>1431</v>
      </c>
      <c r="R83" s="243" t="s">
        <v>1432</v>
      </c>
      <c r="S83" s="243" t="s">
        <v>1433</v>
      </c>
      <c r="T83" s="243" t="s">
        <v>1434</v>
      </c>
      <c r="U83" s="243" t="s">
        <v>1435</v>
      </c>
      <c r="V83" s="243" t="s">
        <v>882</v>
      </c>
    </row>
    <row r="84" spans="1:22" ht="25" customHeight="1" x14ac:dyDescent="0.25">
      <c r="A84" s="640">
        <v>1</v>
      </c>
      <c r="B84" s="460" t="s">
        <v>1553</v>
      </c>
      <c r="C84" s="434"/>
      <c r="D84" s="434"/>
      <c r="E84" s="434"/>
      <c r="F84" s="434"/>
      <c r="G84" s="434"/>
      <c r="H84" s="434"/>
      <c r="I84" s="434"/>
      <c r="J84" s="434"/>
      <c r="K84" s="434"/>
      <c r="L84" s="434"/>
      <c r="M84" s="434"/>
      <c r="N84" s="434"/>
      <c r="O84" s="434"/>
      <c r="P84" s="434"/>
      <c r="Q84" s="434"/>
      <c r="R84" s="434"/>
      <c r="S84" s="434"/>
      <c r="T84" s="434"/>
      <c r="U84" s="434"/>
      <c r="V84" s="434"/>
    </row>
    <row r="85" spans="1:22" ht="25" customHeight="1" x14ac:dyDescent="0.25">
      <c r="A85" s="640">
        <v>2</v>
      </c>
      <c r="B85" s="434" t="s">
        <v>1554</v>
      </c>
      <c r="C85" s="434"/>
      <c r="D85" s="434"/>
      <c r="E85" s="434"/>
      <c r="F85" s="434"/>
      <c r="G85" s="434"/>
      <c r="H85" s="434"/>
      <c r="I85" s="434"/>
      <c r="J85" s="434"/>
      <c r="K85" s="434"/>
      <c r="L85" s="434"/>
      <c r="M85" s="434"/>
      <c r="N85" s="434"/>
      <c r="O85" s="434"/>
      <c r="P85" s="434"/>
      <c r="Q85" s="434"/>
      <c r="R85" s="434"/>
      <c r="S85" s="434"/>
      <c r="T85" s="434"/>
      <c r="U85" s="434"/>
      <c r="V85" s="434"/>
    </row>
    <row r="86" spans="1:22" ht="25" customHeight="1" x14ac:dyDescent="0.25">
      <c r="A86" s="640">
        <v>3</v>
      </c>
      <c r="B86" s="434" t="s">
        <v>1555</v>
      </c>
      <c r="C86" s="434"/>
      <c r="D86" s="434"/>
      <c r="E86" s="434"/>
      <c r="F86" s="434"/>
      <c r="G86" s="434"/>
      <c r="H86" s="434"/>
      <c r="I86" s="434"/>
      <c r="J86" s="434"/>
      <c r="K86" s="434"/>
      <c r="L86" s="434"/>
      <c r="M86" s="434"/>
      <c r="N86" s="434"/>
      <c r="O86" s="434"/>
      <c r="P86" s="434"/>
      <c r="Q86" s="434"/>
      <c r="R86" s="434"/>
      <c r="S86" s="434"/>
      <c r="T86" s="434"/>
      <c r="U86" s="434"/>
      <c r="V86" s="434"/>
    </row>
    <row r="87" spans="1:22" ht="25" customHeight="1" x14ac:dyDescent="0.25">
      <c r="A87" s="640">
        <v>4</v>
      </c>
      <c r="B87" s="434" t="s">
        <v>1556</v>
      </c>
      <c r="C87" s="434"/>
      <c r="D87" s="434"/>
      <c r="E87" s="434"/>
      <c r="F87" s="434"/>
      <c r="G87" s="434"/>
      <c r="H87" s="434"/>
      <c r="I87" s="434"/>
      <c r="J87" s="434"/>
      <c r="K87" s="434"/>
      <c r="L87" s="434"/>
      <c r="M87" s="434"/>
      <c r="N87" s="434"/>
      <c r="O87" s="434"/>
      <c r="P87" s="434"/>
      <c r="Q87" s="434"/>
      <c r="R87" s="434"/>
      <c r="S87" s="434"/>
      <c r="T87" s="434"/>
      <c r="U87" s="434"/>
      <c r="V87" s="434"/>
    </row>
    <row r="88" spans="1:22" ht="25" customHeight="1" x14ac:dyDescent="0.25">
      <c r="A88" s="640">
        <v>5</v>
      </c>
      <c r="B88" s="434" t="s">
        <v>1557</v>
      </c>
      <c r="C88" s="434"/>
      <c r="D88" s="434"/>
      <c r="E88" s="434"/>
      <c r="F88" s="434"/>
      <c r="G88" s="434"/>
      <c r="H88" s="434"/>
      <c r="I88" s="434"/>
      <c r="J88" s="434"/>
      <c r="K88" s="434"/>
      <c r="L88" s="434"/>
      <c r="M88" s="434"/>
      <c r="N88" s="434"/>
      <c r="O88" s="434"/>
      <c r="P88" s="434"/>
      <c r="Q88" s="434"/>
      <c r="R88" s="434"/>
      <c r="S88" s="434"/>
      <c r="T88" s="434"/>
      <c r="U88" s="434"/>
      <c r="V88" s="434"/>
    </row>
    <row r="89" spans="1:22" ht="25" customHeight="1" x14ac:dyDescent="0.25">
      <c r="A89" s="640">
        <v>6</v>
      </c>
      <c r="B89" s="488" t="s">
        <v>1558</v>
      </c>
      <c r="C89" s="434"/>
      <c r="D89" s="434"/>
      <c r="E89" s="434"/>
      <c r="F89" s="434"/>
      <c r="G89" s="434"/>
      <c r="H89" s="434"/>
      <c r="I89" s="434"/>
      <c r="J89" s="434"/>
      <c r="K89" s="434"/>
      <c r="L89" s="434"/>
      <c r="M89" s="434"/>
      <c r="N89" s="434"/>
      <c r="O89" s="434"/>
      <c r="P89" s="434"/>
      <c r="Q89" s="434"/>
      <c r="R89" s="434"/>
      <c r="S89" s="434"/>
      <c r="T89" s="434"/>
      <c r="U89" s="434"/>
      <c r="V89" s="434"/>
    </row>
    <row r="90" spans="1:22" ht="25" customHeight="1" x14ac:dyDescent="0.25">
      <c r="A90" s="243">
        <v>7</v>
      </c>
      <c r="B90" s="440" t="s">
        <v>1559</v>
      </c>
      <c r="C90" s="268">
        <f>C84+C85+C86+C87-C88+C89</f>
        <v>0</v>
      </c>
      <c r="D90" s="268">
        <f t="shared" ref="D90:V90" si="3">D84+D85+D86+D87-D88+D89</f>
        <v>0</v>
      </c>
      <c r="E90" s="268">
        <f t="shared" si="3"/>
        <v>0</v>
      </c>
      <c r="F90" s="268">
        <f t="shared" si="3"/>
        <v>0</v>
      </c>
      <c r="G90" s="268">
        <f t="shared" si="3"/>
        <v>0</v>
      </c>
      <c r="H90" s="268">
        <f t="shared" si="3"/>
        <v>0</v>
      </c>
      <c r="I90" s="268">
        <f t="shared" si="3"/>
        <v>0</v>
      </c>
      <c r="J90" s="268">
        <f t="shared" si="3"/>
        <v>0</v>
      </c>
      <c r="K90" s="268">
        <f t="shared" si="3"/>
        <v>0</v>
      </c>
      <c r="L90" s="268">
        <f t="shared" si="3"/>
        <v>0</v>
      </c>
      <c r="M90" s="268">
        <f t="shared" si="3"/>
        <v>0</v>
      </c>
      <c r="N90" s="268">
        <f t="shared" si="3"/>
        <v>0</v>
      </c>
      <c r="O90" s="268">
        <f t="shared" si="3"/>
        <v>0</v>
      </c>
      <c r="P90" s="268">
        <f t="shared" si="3"/>
        <v>0</v>
      </c>
      <c r="Q90" s="268">
        <f t="shared" si="3"/>
        <v>0</v>
      </c>
      <c r="R90" s="268">
        <f t="shared" si="3"/>
        <v>0</v>
      </c>
      <c r="S90" s="268">
        <f t="shared" si="3"/>
        <v>0</v>
      </c>
      <c r="T90" s="268">
        <f t="shared" si="3"/>
        <v>0</v>
      </c>
      <c r="U90" s="268">
        <f t="shared" si="3"/>
        <v>0</v>
      </c>
      <c r="V90" s="268">
        <f t="shared" si="3"/>
        <v>0</v>
      </c>
    </row>
    <row r="91" spans="1:22" ht="25" customHeight="1" x14ac:dyDescent="0.25">
      <c r="A91" s="640">
        <v>8</v>
      </c>
      <c r="B91" s="460" t="s">
        <v>1560</v>
      </c>
      <c r="C91" s="434"/>
      <c r="D91" s="434"/>
      <c r="E91" s="434"/>
      <c r="F91" s="434"/>
      <c r="G91" s="434"/>
      <c r="H91" s="434"/>
      <c r="I91" s="434"/>
      <c r="J91" s="434"/>
      <c r="K91" s="434"/>
      <c r="L91" s="434"/>
      <c r="M91" s="434"/>
      <c r="N91" s="434"/>
      <c r="O91" s="434"/>
      <c r="P91" s="434"/>
      <c r="Q91" s="434"/>
      <c r="R91" s="434"/>
      <c r="S91" s="434"/>
      <c r="T91" s="434"/>
      <c r="U91" s="434"/>
      <c r="V91" s="434"/>
    </row>
    <row r="92" spans="1:22" ht="25" customHeight="1" x14ac:dyDescent="0.25">
      <c r="A92" s="640">
        <v>9</v>
      </c>
      <c r="B92" s="434" t="s">
        <v>1581</v>
      </c>
      <c r="C92" s="264">
        <f>C91-C90</f>
        <v>0</v>
      </c>
      <c r="D92" s="264">
        <f t="shared" ref="D92:V92" si="4">D91-D90</f>
        <v>0</v>
      </c>
      <c r="E92" s="264">
        <f t="shared" si="4"/>
        <v>0</v>
      </c>
      <c r="F92" s="264">
        <f t="shared" si="4"/>
        <v>0</v>
      </c>
      <c r="G92" s="264">
        <f t="shared" si="4"/>
        <v>0</v>
      </c>
      <c r="H92" s="264">
        <f t="shared" si="4"/>
        <v>0</v>
      </c>
      <c r="I92" s="264">
        <f t="shared" si="4"/>
        <v>0</v>
      </c>
      <c r="J92" s="264">
        <f t="shared" si="4"/>
        <v>0</v>
      </c>
      <c r="K92" s="264">
        <f t="shared" si="4"/>
        <v>0</v>
      </c>
      <c r="L92" s="264">
        <f t="shared" si="4"/>
        <v>0</v>
      </c>
      <c r="M92" s="264">
        <f t="shared" si="4"/>
        <v>0</v>
      </c>
      <c r="N92" s="264">
        <f t="shared" si="4"/>
        <v>0</v>
      </c>
      <c r="O92" s="264">
        <f t="shared" si="4"/>
        <v>0</v>
      </c>
      <c r="P92" s="264">
        <f t="shared" si="4"/>
        <v>0</v>
      </c>
      <c r="Q92" s="264">
        <f t="shared" si="4"/>
        <v>0</v>
      </c>
      <c r="R92" s="264">
        <f t="shared" si="4"/>
        <v>0</v>
      </c>
      <c r="S92" s="264">
        <f t="shared" si="4"/>
        <v>0</v>
      </c>
      <c r="T92" s="264">
        <f t="shared" si="4"/>
        <v>0</v>
      </c>
      <c r="U92" s="264">
        <f t="shared" si="4"/>
        <v>0</v>
      </c>
      <c r="V92" s="264">
        <f t="shared" si="4"/>
        <v>0</v>
      </c>
    </row>
    <row r="93" spans="1:22" ht="25" customHeight="1" x14ac:dyDescent="0.25">
      <c r="A93" s="640">
        <v>10</v>
      </c>
      <c r="B93" s="434" t="s">
        <v>1561</v>
      </c>
      <c r="C93" s="434"/>
      <c r="D93" s="434"/>
      <c r="E93" s="434"/>
      <c r="F93" s="434"/>
      <c r="G93" s="434"/>
      <c r="H93" s="434"/>
      <c r="I93" s="434"/>
      <c r="J93" s="434"/>
      <c r="K93" s="434"/>
      <c r="L93" s="434"/>
      <c r="M93" s="434"/>
      <c r="N93" s="434"/>
      <c r="O93" s="434"/>
      <c r="P93" s="434"/>
      <c r="Q93" s="434"/>
      <c r="R93" s="434"/>
      <c r="S93" s="434"/>
      <c r="T93" s="434"/>
      <c r="U93" s="434"/>
      <c r="V93" s="434"/>
    </row>
    <row r="94" spans="1:22" ht="25" customHeight="1" x14ac:dyDescent="0.25">
      <c r="A94" s="640">
        <v>11</v>
      </c>
      <c r="B94" s="434" t="s">
        <v>1562</v>
      </c>
      <c r="C94" s="264">
        <f>C92-C93</f>
        <v>0</v>
      </c>
      <c r="D94" s="264">
        <f t="shared" ref="D94:V94" si="5">D92-D93</f>
        <v>0</v>
      </c>
      <c r="E94" s="264">
        <f t="shared" si="5"/>
        <v>0</v>
      </c>
      <c r="F94" s="264">
        <f t="shared" si="5"/>
        <v>0</v>
      </c>
      <c r="G94" s="264">
        <f t="shared" si="5"/>
        <v>0</v>
      </c>
      <c r="H94" s="264">
        <f t="shared" si="5"/>
        <v>0</v>
      </c>
      <c r="I94" s="264">
        <f t="shared" si="5"/>
        <v>0</v>
      </c>
      <c r="J94" s="264">
        <f t="shared" si="5"/>
        <v>0</v>
      </c>
      <c r="K94" s="264">
        <f t="shared" si="5"/>
        <v>0</v>
      </c>
      <c r="L94" s="264">
        <f t="shared" si="5"/>
        <v>0</v>
      </c>
      <c r="M94" s="264">
        <f t="shared" si="5"/>
        <v>0</v>
      </c>
      <c r="N94" s="264">
        <f t="shared" si="5"/>
        <v>0</v>
      </c>
      <c r="O94" s="264">
        <f t="shared" si="5"/>
        <v>0</v>
      </c>
      <c r="P94" s="264">
        <f t="shared" si="5"/>
        <v>0</v>
      </c>
      <c r="Q94" s="264">
        <f t="shared" si="5"/>
        <v>0</v>
      </c>
      <c r="R94" s="264">
        <f t="shared" si="5"/>
        <v>0</v>
      </c>
      <c r="S94" s="264">
        <f t="shared" si="5"/>
        <v>0</v>
      </c>
      <c r="T94" s="264">
        <f t="shared" si="5"/>
        <v>0</v>
      </c>
      <c r="U94" s="264">
        <f t="shared" si="5"/>
        <v>0</v>
      </c>
      <c r="V94" s="264">
        <f t="shared" si="5"/>
        <v>0</v>
      </c>
    </row>
    <row r="95" spans="1:22" ht="25" customHeight="1" x14ac:dyDescent="0.25">
      <c r="A95" s="640">
        <v>12</v>
      </c>
      <c r="B95" s="434" t="s">
        <v>1563</v>
      </c>
      <c r="C95" s="434"/>
      <c r="D95" s="434"/>
      <c r="E95" s="434"/>
      <c r="F95" s="434"/>
      <c r="G95" s="434"/>
      <c r="H95" s="434"/>
      <c r="I95" s="434"/>
      <c r="J95" s="434"/>
      <c r="K95" s="434"/>
      <c r="L95" s="434"/>
      <c r="M95" s="434"/>
      <c r="N95" s="434"/>
      <c r="O95" s="434"/>
      <c r="P95" s="434"/>
      <c r="Q95" s="434"/>
      <c r="R95" s="434"/>
      <c r="S95" s="434"/>
      <c r="T95" s="434"/>
      <c r="U95" s="434"/>
      <c r="V95" s="434"/>
    </row>
    <row r="96" spans="1:22" ht="25" customHeight="1" x14ac:dyDescent="0.25">
      <c r="A96" s="439">
        <v>13</v>
      </c>
      <c r="B96" s="488" t="s">
        <v>1564</v>
      </c>
      <c r="C96" s="488"/>
      <c r="D96" s="488"/>
      <c r="E96" s="488"/>
      <c r="F96" s="488"/>
      <c r="G96" s="488"/>
      <c r="H96" s="488"/>
      <c r="I96" s="488"/>
      <c r="J96" s="488"/>
      <c r="K96" s="488"/>
      <c r="L96" s="488"/>
      <c r="M96" s="488"/>
      <c r="N96" s="488"/>
      <c r="O96" s="488"/>
      <c r="P96" s="488"/>
      <c r="Q96" s="488"/>
      <c r="R96" s="488"/>
      <c r="S96" s="488"/>
      <c r="T96" s="488"/>
      <c r="U96" s="488"/>
      <c r="V96" s="488"/>
    </row>
    <row r="98" spans="1:7" ht="16.55" customHeight="1" x14ac:dyDescent="0.25">
      <c r="A98" s="1462" t="s">
        <v>1565</v>
      </c>
      <c r="B98" s="1462"/>
      <c r="C98" s="1462"/>
      <c r="D98" s="1462"/>
      <c r="E98" s="1462"/>
      <c r="F98" s="1462"/>
      <c r="G98" s="1462"/>
    </row>
    <row r="99" spans="1:7" ht="16.55" customHeight="1" x14ac:dyDescent="0.25">
      <c r="A99" s="1462" t="s">
        <v>1566</v>
      </c>
      <c r="B99" s="1462"/>
      <c r="C99" s="1462"/>
      <c r="D99" s="1462"/>
      <c r="E99" s="1462"/>
      <c r="F99" s="1462"/>
      <c r="G99" s="1462"/>
    </row>
    <row r="100" spans="1:7" ht="38.950000000000003" customHeight="1" x14ac:dyDescent="0.25">
      <c r="A100" s="1461" t="s">
        <v>358</v>
      </c>
      <c r="B100" s="1461"/>
      <c r="C100" s="1461"/>
      <c r="D100" s="1461"/>
      <c r="E100" s="1461"/>
      <c r="F100" s="1461"/>
      <c r="G100" s="1461"/>
    </row>
  </sheetData>
  <mergeCells count="40">
    <mergeCell ref="A100:G100"/>
    <mergeCell ref="A98:G98"/>
    <mergeCell ref="A99:G99"/>
    <mergeCell ref="A21:C21"/>
    <mergeCell ref="C41:M41"/>
    <mergeCell ref="A82:G82"/>
    <mergeCell ref="A33:C33"/>
    <mergeCell ref="A27:C27"/>
    <mergeCell ref="A31:C31"/>
    <mergeCell ref="A32:C32"/>
    <mergeCell ref="A34:C34"/>
    <mergeCell ref="A22:C22"/>
    <mergeCell ref="A30:C30"/>
    <mergeCell ref="A7:C7"/>
    <mergeCell ref="A8:C8"/>
    <mergeCell ref="A13:C13"/>
    <mergeCell ref="A14:C14"/>
    <mergeCell ref="A15:C15"/>
    <mergeCell ref="A16:C16"/>
    <mergeCell ref="A10:C10"/>
    <mergeCell ref="A18:C18"/>
    <mergeCell ref="A19:C19"/>
    <mergeCell ref="A20:C20"/>
    <mergeCell ref="A11:C11"/>
    <mergeCell ref="A12:C12"/>
    <mergeCell ref="A4:C4"/>
    <mergeCell ref="A29:C29"/>
    <mergeCell ref="A23:C23"/>
    <mergeCell ref="A17:C17"/>
    <mergeCell ref="B1:H1"/>
    <mergeCell ref="A5:C5"/>
    <mergeCell ref="A9:C9"/>
    <mergeCell ref="A6:C6"/>
    <mergeCell ref="D2:F2"/>
    <mergeCell ref="G2:I2"/>
    <mergeCell ref="A2:C3"/>
    <mergeCell ref="A24:C24"/>
    <mergeCell ref="A25:C25"/>
    <mergeCell ref="A26:C26"/>
    <mergeCell ref="A28:C28"/>
  </mergeCells>
  <phoneticPr fontId="14" type="noConversion"/>
  <printOptions horizontalCentered="1"/>
  <pageMargins left="0.2" right="0.19" top="0.26" bottom="0.25" header="0.2" footer="0.22"/>
  <pageSetup paperSize="9" scale="95" orientation="landscape"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9"/>
  <dimension ref="A1:I88"/>
  <sheetViews>
    <sheetView showGridLines="0" zoomScale="75" workbookViewId="0">
      <selection sqref="A1:H1"/>
    </sheetView>
  </sheetViews>
  <sheetFormatPr baseColWidth="10" defaultColWidth="11.453125" defaultRowHeight="16.55" customHeight="1" x14ac:dyDescent="0.25"/>
  <cols>
    <col min="1" max="1" width="8.81640625" style="14" customWidth="1"/>
    <col min="2" max="2" width="48.7265625" style="14" customWidth="1"/>
    <col min="3" max="3" width="12" style="280" customWidth="1"/>
    <col min="4" max="4" width="12.453125" style="280" customWidth="1"/>
    <col min="5" max="5" width="13.54296875" style="280" customWidth="1"/>
    <col min="6" max="6" width="14.453125" style="280" customWidth="1"/>
    <col min="7" max="7" width="14.7265625" style="280" customWidth="1"/>
    <col min="8" max="8" width="13.7265625" style="280" customWidth="1"/>
    <col min="9" max="9" width="10.81640625" style="280" customWidth="1"/>
    <col min="10" max="16384" width="11.453125" style="14"/>
  </cols>
  <sheetData>
    <row r="1" spans="1:9" ht="16.55" customHeight="1" x14ac:dyDescent="0.25">
      <c r="A1" s="15" t="s">
        <v>461</v>
      </c>
      <c r="B1" s="15" t="str">
        <f>'D04'!B1</f>
        <v xml:space="preserve"> ………………… </v>
      </c>
    </row>
    <row r="2" spans="1:9" ht="45" customHeight="1" x14ac:dyDescent="0.25">
      <c r="A2" s="1194" t="s">
        <v>779</v>
      </c>
      <c r="B2" s="1116"/>
      <c r="C2" s="1116"/>
      <c r="D2" s="1116"/>
      <c r="E2" s="1116"/>
      <c r="F2" s="1116"/>
      <c r="G2" s="1116"/>
      <c r="H2" s="1116"/>
      <c r="I2" s="1116"/>
    </row>
    <row r="3" spans="1:9" ht="29.95" customHeight="1" x14ac:dyDescent="0.25">
      <c r="A3" s="1304" t="s">
        <v>1567</v>
      </c>
      <c r="B3" s="1304"/>
      <c r="C3" s="1304"/>
      <c r="D3" s="1304"/>
      <c r="E3" s="1304"/>
      <c r="F3" s="1304"/>
      <c r="G3" s="1304"/>
      <c r="H3" s="1304"/>
      <c r="I3" s="1304"/>
    </row>
    <row r="4" spans="1:9" ht="16.55" customHeight="1" x14ac:dyDescent="0.25">
      <c r="A4" s="1393"/>
      <c r="B4" s="1394"/>
      <c r="C4" s="1455" t="s">
        <v>1568</v>
      </c>
      <c r="D4" s="1456"/>
      <c r="E4" s="1456"/>
      <c r="F4" s="1456"/>
      <c r="G4" s="1456"/>
      <c r="H4" s="1456"/>
      <c r="I4" s="1457"/>
    </row>
    <row r="5" spans="1:9" ht="27.95" customHeight="1" x14ac:dyDescent="0.25">
      <c r="A5" s="1468"/>
      <c r="B5" s="1469"/>
      <c r="C5" s="1387" t="s">
        <v>403</v>
      </c>
      <c r="D5" s="1389"/>
      <c r="E5" s="1388" t="s">
        <v>402</v>
      </c>
      <c r="F5" s="1388"/>
      <c r="G5" s="1387" t="s">
        <v>1569</v>
      </c>
      <c r="H5" s="1389"/>
      <c r="I5" s="243" t="s">
        <v>856</v>
      </c>
    </row>
    <row r="6" spans="1:9" ht="27.95" customHeight="1" x14ac:dyDescent="0.25">
      <c r="A6" s="1466" t="s">
        <v>1071</v>
      </c>
      <c r="B6" s="1467"/>
      <c r="C6" s="1464"/>
      <c r="D6" s="1465"/>
      <c r="E6" s="1464"/>
      <c r="F6" s="1465"/>
      <c r="G6" s="1464"/>
      <c r="H6" s="1465"/>
      <c r="I6" s="259"/>
    </row>
    <row r="7" spans="1:9" ht="27.95" customHeight="1" x14ac:dyDescent="0.25">
      <c r="A7" s="1466" t="s">
        <v>1570</v>
      </c>
      <c r="B7" s="1467"/>
      <c r="C7" s="1464"/>
      <c r="D7" s="1465"/>
      <c r="E7" s="1464"/>
      <c r="F7" s="1465"/>
      <c r="G7" s="1464"/>
      <c r="H7" s="1465"/>
      <c r="I7" s="260"/>
    </row>
    <row r="8" spans="1:9" ht="16.55" customHeight="1" x14ac:dyDescent="0.25">
      <c r="A8" s="1181" t="s">
        <v>407</v>
      </c>
      <c r="B8" s="1125"/>
      <c r="C8" s="1258"/>
      <c r="D8" s="1259"/>
      <c r="E8" s="1258"/>
      <c r="F8" s="1259"/>
      <c r="G8" s="1258"/>
      <c r="H8" s="1259"/>
      <c r="I8" s="254"/>
    </row>
    <row r="9" spans="1:9" ht="11.95" customHeight="1" x14ac:dyDescent="0.25">
      <c r="B9" s="194"/>
    </row>
    <row r="10" spans="1:9" ht="29.95" customHeight="1" x14ac:dyDescent="0.25">
      <c r="A10" s="1116" t="s">
        <v>304</v>
      </c>
      <c r="B10" s="1116"/>
      <c r="C10" s="1116"/>
      <c r="D10" s="1116"/>
      <c r="E10" s="1116"/>
      <c r="F10" s="1116"/>
      <c r="G10" s="1116"/>
      <c r="H10" s="1116"/>
      <c r="I10" s="1116"/>
    </row>
    <row r="11" spans="1:9" ht="57.8" customHeight="1" x14ac:dyDescent="0.25">
      <c r="A11" s="41" t="s">
        <v>1487</v>
      </c>
      <c r="B11" s="17" t="s">
        <v>305</v>
      </c>
      <c r="C11" s="243" t="s">
        <v>1488</v>
      </c>
      <c r="D11" s="243" t="s">
        <v>306</v>
      </c>
      <c r="E11" s="243" t="s">
        <v>1583</v>
      </c>
      <c r="F11" s="243" t="s">
        <v>1489</v>
      </c>
      <c r="G11" s="243" t="s">
        <v>1490</v>
      </c>
      <c r="H11" s="243" t="s">
        <v>307</v>
      </c>
      <c r="I11" s="317" t="s">
        <v>1582</v>
      </c>
    </row>
    <row r="12" spans="1:9" ht="20.95" customHeight="1" x14ac:dyDescent="0.25">
      <c r="A12" s="45"/>
      <c r="B12" s="173" t="s">
        <v>1492</v>
      </c>
      <c r="C12" s="328"/>
      <c r="D12" s="451"/>
      <c r="E12" s="328"/>
      <c r="F12" s="328"/>
      <c r="G12" s="328"/>
      <c r="H12" s="451"/>
      <c r="I12" s="328"/>
    </row>
    <row r="13" spans="1:9" ht="20.95" customHeight="1" x14ac:dyDescent="0.25">
      <c r="A13" s="37"/>
      <c r="B13" s="173" t="s">
        <v>1493</v>
      </c>
      <c r="C13" s="328"/>
      <c r="D13" s="451"/>
      <c r="E13" s="328"/>
      <c r="F13" s="328"/>
      <c r="G13" s="328"/>
      <c r="H13" s="451"/>
      <c r="I13" s="328"/>
    </row>
    <row r="14" spans="1:9" ht="20.95" customHeight="1" x14ac:dyDescent="0.25">
      <c r="A14" s="37"/>
      <c r="B14" s="173" t="s">
        <v>1494</v>
      </c>
      <c r="C14" s="328"/>
      <c r="D14" s="451"/>
      <c r="E14" s="328"/>
      <c r="F14" s="328"/>
      <c r="G14" s="328"/>
      <c r="H14" s="451"/>
      <c r="I14" s="328"/>
    </row>
    <row r="15" spans="1:9" ht="20.95" customHeight="1" x14ac:dyDescent="0.25">
      <c r="A15" s="37"/>
      <c r="B15" s="173" t="s">
        <v>1495</v>
      </c>
      <c r="C15" s="328"/>
      <c r="D15" s="451"/>
      <c r="E15" s="328"/>
      <c r="F15" s="328"/>
      <c r="G15" s="328"/>
      <c r="H15" s="451"/>
      <c r="I15" s="328"/>
    </row>
    <row r="16" spans="1:9" ht="20.95" customHeight="1" x14ac:dyDescent="0.25">
      <c r="A16" s="105"/>
      <c r="B16" s="22" t="s">
        <v>1496</v>
      </c>
      <c r="C16" s="299"/>
      <c r="D16" s="452"/>
      <c r="E16" s="299"/>
      <c r="F16" s="299"/>
      <c r="G16" s="299"/>
      <c r="H16" s="452"/>
      <c r="I16" s="299"/>
    </row>
    <row r="17" spans="1:9" ht="20.95" customHeight="1" x14ac:dyDescent="0.25">
      <c r="A17" s="18"/>
      <c r="B17" s="42" t="s">
        <v>180</v>
      </c>
      <c r="C17" s="450">
        <f>C12+C13+C14+C15+C16</f>
        <v>0</v>
      </c>
      <c r="D17" s="250"/>
      <c r="E17" s="450">
        <f>E12+E13+E14+E15+E16</f>
        <v>0</v>
      </c>
      <c r="F17" s="450">
        <f>F12+F13+F14+F15+F16</f>
        <v>0</v>
      </c>
      <c r="G17" s="450">
        <f>G12+G13+G14+G15+G16</f>
        <v>0</v>
      </c>
      <c r="H17" s="450">
        <f>IF(G17&lt;F17,F17-G17,0)</f>
        <v>0</v>
      </c>
      <c r="I17" s="450">
        <f>I12+I13+I14+I15+I16</f>
        <v>0</v>
      </c>
    </row>
    <row r="18" spans="1:9" ht="20.95" customHeight="1" x14ac:dyDescent="0.25">
      <c r="A18" s="45"/>
      <c r="B18" s="173" t="s">
        <v>1498</v>
      </c>
      <c r="C18" s="448"/>
      <c r="D18" s="453"/>
      <c r="E18" s="301"/>
      <c r="F18" s="448"/>
      <c r="G18" s="448"/>
      <c r="H18" s="453"/>
      <c r="I18" s="448"/>
    </row>
    <row r="19" spans="1:9" ht="20.95" customHeight="1" x14ac:dyDescent="0.25">
      <c r="A19" s="37"/>
      <c r="B19" s="173" t="s">
        <v>1499</v>
      </c>
      <c r="C19" s="328"/>
      <c r="D19" s="451"/>
      <c r="E19" s="302"/>
      <c r="F19" s="328"/>
      <c r="G19" s="328"/>
      <c r="H19" s="451"/>
      <c r="I19" s="328"/>
    </row>
    <row r="20" spans="1:9" ht="20.95" customHeight="1" x14ac:dyDescent="0.25">
      <c r="A20" s="37"/>
      <c r="B20" s="173" t="s">
        <v>1500</v>
      </c>
      <c r="C20" s="328"/>
      <c r="D20" s="451"/>
      <c r="E20" s="302"/>
      <c r="F20" s="328"/>
      <c r="G20" s="328"/>
      <c r="H20" s="451"/>
      <c r="I20" s="328"/>
    </row>
    <row r="21" spans="1:9" ht="20.95" customHeight="1" x14ac:dyDescent="0.25">
      <c r="A21" s="37"/>
      <c r="B21" s="173" t="s">
        <v>1501</v>
      </c>
      <c r="C21" s="328"/>
      <c r="D21" s="451"/>
      <c r="E21" s="302"/>
      <c r="F21" s="328"/>
      <c r="G21" s="328"/>
      <c r="H21" s="451"/>
      <c r="I21" s="328"/>
    </row>
    <row r="22" spans="1:9" ht="20.95" customHeight="1" x14ac:dyDescent="0.25">
      <c r="A22" s="105"/>
      <c r="B22" s="22" t="s">
        <v>1502</v>
      </c>
      <c r="C22" s="299"/>
      <c r="D22" s="452"/>
      <c r="E22" s="307"/>
      <c r="F22" s="299"/>
      <c r="G22" s="299"/>
      <c r="H22" s="452"/>
      <c r="I22" s="299"/>
    </row>
    <row r="23" spans="1:9" ht="20.95" customHeight="1" x14ac:dyDescent="0.25">
      <c r="A23" s="18"/>
      <c r="B23" s="42" t="s">
        <v>1503</v>
      </c>
      <c r="C23" s="450">
        <f>C18+C19+C20+C21+C22</f>
        <v>0</v>
      </c>
      <c r="D23" s="250"/>
      <c r="E23" s="450">
        <f>E18+E19+E20+E21+E22</f>
        <v>0</v>
      </c>
      <c r="F23" s="450">
        <f>F18+F19+F20+F21+F22</f>
        <v>0</v>
      </c>
      <c r="G23" s="450">
        <f>G18+G19+G20+G21+G22</f>
        <v>0</v>
      </c>
      <c r="H23" s="250"/>
      <c r="I23" s="450">
        <f>I18+I19+I20+I21+I22</f>
        <v>0</v>
      </c>
    </row>
    <row r="24" spans="1:9" ht="20.95" customHeight="1" x14ac:dyDescent="0.25">
      <c r="A24" s="45"/>
      <c r="B24" s="173" t="s">
        <v>137</v>
      </c>
      <c r="C24" s="448"/>
      <c r="D24" s="448"/>
      <c r="E24" s="448"/>
      <c r="F24" s="448"/>
      <c r="G24" s="448"/>
      <c r="H24" s="453"/>
      <c r="I24" s="448"/>
    </row>
    <row r="25" spans="1:9" ht="20.95" customHeight="1" x14ac:dyDescent="0.25">
      <c r="A25" s="37"/>
      <c r="B25" s="173" t="s">
        <v>138</v>
      </c>
      <c r="C25" s="328"/>
      <c r="D25" s="328"/>
      <c r="E25" s="328"/>
      <c r="F25" s="328"/>
      <c r="G25" s="328"/>
      <c r="H25" s="451"/>
      <c r="I25" s="328"/>
    </row>
    <row r="26" spans="1:9" ht="20.95" customHeight="1" x14ac:dyDescent="0.25">
      <c r="A26" s="37"/>
      <c r="B26" s="173" t="s">
        <v>139</v>
      </c>
      <c r="C26" s="328"/>
      <c r="D26" s="328"/>
      <c r="E26" s="328"/>
      <c r="F26" s="328"/>
      <c r="G26" s="328"/>
      <c r="H26" s="451"/>
      <c r="I26" s="328"/>
    </row>
    <row r="27" spans="1:9" ht="35.200000000000003" customHeight="1" x14ac:dyDescent="0.25">
      <c r="A27" s="37"/>
      <c r="B27" s="173" t="s">
        <v>140</v>
      </c>
      <c r="C27" s="328"/>
      <c r="D27" s="328"/>
      <c r="E27" s="328"/>
      <c r="F27" s="328"/>
      <c r="G27" s="328"/>
      <c r="H27" s="451"/>
      <c r="I27" s="328"/>
    </row>
    <row r="28" spans="1:9" ht="20.95" customHeight="1" x14ac:dyDescent="0.25">
      <c r="A28" s="37"/>
      <c r="B28" s="173" t="s">
        <v>141</v>
      </c>
      <c r="C28" s="328"/>
      <c r="D28" s="328"/>
      <c r="E28" s="328"/>
      <c r="F28" s="328"/>
      <c r="G28" s="328"/>
      <c r="H28" s="451"/>
      <c r="I28" s="328"/>
    </row>
    <row r="29" spans="1:9" ht="20.95" customHeight="1" x14ac:dyDescent="0.25">
      <c r="A29" s="37"/>
      <c r="B29" s="173" t="s">
        <v>142</v>
      </c>
      <c r="C29" s="328"/>
      <c r="D29" s="328"/>
      <c r="E29" s="328"/>
      <c r="F29" s="328"/>
      <c r="G29" s="328"/>
      <c r="H29" s="451"/>
      <c r="I29" s="328"/>
    </row>
    <row r="30" spans="1:9" ht="29.95" customHeight="1" x14ac:dyDescent="0.25">
      <c r="A30" s="37"/>
      <c r="B30" s="173" t="s">
        <v>741</v>
      </c>
      <c r="C30" s="328"/>
      <c r="D30" s="328"/>
      <c r="E30" s="328"/>
      <c r="F30" s="328"/>
      <c r="G30" s="328"/>
      <c r="H30" s="451"/>
      <c r="I30" s="328"/>
    </row>
    <row r="31" spans="1:9" ht="20.95" customHeight="1" x14ac:dyDescent="0.25">
      <c r="A31" s="105"/>
      <c r="B31" s="22" t="s">
        <v>143</v>
      </c>
      <c r="C31" s="299"/>
      <c r="D31" s="299"/>
      <c r="E31" s="299"/>
      <c r="F31" s="299"/>
      <c r="G31" s="299"/>
      <c r="H31" s="452"/>
      <c r="I31" s="299"/>
    </row>
    <row r="32" spans="1:9" ht="20.95" customHeight="1" x14ac:dyDescent="0.25">
      <c r="A32" s="18"/>
      <c r="B32" s="42" t="s">
        <v>144</v>
      </c>
      <c r="C32" s="450">
        <f>SUM(C24:C31)</f>
        <v>0</v>
      </c>
      <c r="D32" s="634"/>
      <c r="E32" s="450">
        <f>SUM(E24:E31)</f>
        <v>0</v>
      </c>
      <c r="F32" s="450">
        <f>SUM(F24:F31)</f>
        <v>0</v>
      </c>
      <c r="G32" s="450">
        <f>SUM(G24:G31)</f>
        <v>0</v>
      </c>
      <c r="H32" s="450">
        <f>IF(G32&lt;F32,F32-G32,0)</f>
        <v>0</v>
      </c>
      <c r="I32" s="450">
        <f>SUM(I24:I31)</f>
        <v>0</v>
      </c>
    </row>
    <row r="33" spans="1:9" ht="20.95" customHeight="1" x14ac:dyDescent="0.25">
      <c r="A33" s="45"/>
      <c r="B33" s="173" t="s">
        <v>145</v>
      </c>
      <c r="C33" s="448"/>
      <c r="D33" s="453"/>
      <c r="E33" s="448"/>
      <c r="F33" s="448"/>
      <c r="G33" s="448"/>
      <c r="H33" s="453"/>
      <c r="I33" s="448"/>
    </row>
    <row r="34" spans="1:9" ht="20.95" customHeight="1" x14ac:dyDescent="0.25">
      <c r="A34" s="37"/>
      <c r="B34" s="173" t="s">
        <v>146</v>
      </c>
      <c r="C34" s="328"/>
      <c r="D34" s="451"/>
      <c r="E34" s="328"/>
      <c r="F34" s="328"/>
      <c r="G34" s="328"/>
      <c r="H34" s="451"/>
      <c r="I34" s="328"/>
    </row>
    <row r="35" spans="1:9" ht="20.95" customHeight="1" x14ac:dyDescent="0.25">
      <c r="A35" s="37"/>
      <c r="B35" s="173" t="s">
        <v>147</v>
      </c>
      <c r="C35" s="328"/>
      <c r="D35" s="451"/>
      <c r="E35" s="328"/>
      <c r="F35" s="328"/>
      <c r="G35" s="328"/>
      <c r="H35" s="451"/>
      <c r="I35" s="328"/>
    </row>
    <row r="36" spans="1:9" ht="20.95" customHeight="1" x14ac:dyDescent="0.25">
      <c r="A36" s="105"/>
      <c r="B36" s="22" t="s">
        <v>148</v>
      </c>
      <c r="C36" s="299"/>
      <c r="D36" s="452"/>
      <c r="E36" s="299"/>
      <c r="F36" s="299"/>
      <c r="G36" s="299"/>
      <c r="H36" s="452"/>
      <c r="I36" s="299"/>
    </row>
    <row r="37" spans="1:9" ht="20.95" customHeight="1" x14ac:dyDescent="0.25">
      <c r="A37" s="18"/>
      <c r="B37" s="42" t="s">
        <v>1523</v>
      </c>
      <c r="C37" s="450">
        <f>C33+C34+C35+C36</f>
        <v>0</v>
      </c>
      <c r="D37" s="250"/>
      <c r="E37" s="450">
        <f>E33+E34+E35+E36</f>
        <v>0</v>
      </c>
      <c r="F37" s="450">
        <f>F33+F34+F35+F36</f>
        <v>0</v>
      </c>
      <c r="G37" s="450">
        <f>G33+G34+G35+G36</f>
        <v>0</v>
      </c>
      <c r="H37" s="450">
        <f>IF(G37&lt;F37,F37-G37,0)</f>
        <v>0</v>
      </c>
      <c r="I37" s="450">
        <f>I33+I34+I35+I36</f>
        <v>0</v>
      </c>
    </row>
    <row r="38" spans="1:9" ht="20.95" customHeight="1" x14ac:dyDescent="0.25">
      <c r="A38" s="37"/>
      <c r="B38" s="173" t="s">
        <v>1524</v>
      </c>
      <c r="C38" s="454"/>
      <c r="D38" s="455"/>
      <c r="E38" s="272"/>
      <c r="F38" s="454"/>
      <c r="G38" s="454"/>
      <c r="H38" s="455"/>
      <c r="I38" s="454"/>
    </row>
    <row r="39" spans="1:9" ht="20.95" customHeight="1" x14ac:dyDescent="0.25">
      <c r="A39" s="37"/>
      <c r="B39" s="173" t="s">
        <v>1525</v>
      </c>
      <c r="C39" s="454"/>
      <c r="D39" s="454"/>
      <c r="E39" s="272"/>
      <c r="F39" s="454"/>
      <c r="G39" s="454"/>
      <c r="H39" s="455"/>
      <c r="I39" s="454"/>
    </row>
    <row r="40" spans="1:9" ht="20.95" customHeight="1" x14ac:dyDescent="0.25">
      <c r="A40" s="105"/>
      <c r="B40" s="22" t="s">
        <v>1526</v>
      </c>
      <c r="C40" s="449"/>
      <c r="D40" s="456"/>
      <c r="E40" s="274"/>
      <c r="F40" s="449"/>
      <c r="G40" s="449"/>
      <c r="H40" s="456"/>
      <c r="I40" s="449"/>
    </row>
    <row r="41" spans="1:9" ht="20.95" customHeight="1" x14ac:dyDescent="0.25">
      <c r="A41" s="18"/>
      <c r="B41" s="42" t="s">
        <v>1527</v>
      </c>
      <c r="C41" s="450">
        <f>C38+C39+C40</f>
        <v>0</v>
      </c>
      <c r="D41" s="634"/>
      <c r="E41" s="450">
        <f>E38+E39+E40</f>
        <v>0</v>
      </c>
      <c r="F41" s="450">
        <f>F38+F39+F40</f>
        <v>0</v>
      </c>
      <c r="G41" s="450">
        <f>G38+G39+G40</f>
        <v>0</v>
      </c>
      <c r="H41" s="450">
        <f>IF(G41&lt;F41,F41-G41,0)</f>
        <v>0</v>
      </c>
      <c r="I41" s="450">
        <f>I38+I39+I40</f>
        <v>0</v>
      </c>
    </row>
    <row r="42" spans="1:9" ht="20.95" customHeight="1" x14ac:dyDescent="0.25">
      <c r="A42" s="45"/>
      <c r="B42" s="173" t="s">
        <v>1528</v>
      </c>
      <c r="C42" s="448"/>
      <c r="D42" s="453"/>
      <c r="E42" s="448"/>
      <c r="F42" s="448"/>
      <c r="G42" s="448"/>
      <c r="H42" s="453"/>
      <c r="I42" s="448"/>
    </row>
    <row r="43" spans="1:9" ht="20.95" customHeight="1" x14ac:dyDescent="0.25">
      <c r="A43" s="105"/>
      <c r="B43" s="22" t="s">
        <v>1529</v>
      </c>
      <c r="C43" s="299"/>
      <c r="D43" s="452"/>
      <c r="E43" s="299"/>
      <c r="F43" s="299"/>
      <c r="G43" s="299"/>
      <c r="H43" s="452"/>
      <c r="I43" s="299"/>
    </row>
    <row r="44" spans="1:9" ht="20.95" customHeight="1" x14ac:dyDescent="0.25">
      <c r="A44" s="18"/>
      <c r="B44" s="42" t="s">
        <v>1530</v>
      </c>
      <c r="C44" s="450">
        <f>C42+C43</f>
        <v>0</v>
      </c>
      <c r="D44" s="250"/>
      <c r="E44" s="450">
        <f>E42+E43</f>
        <v>0</v>
      </c>
      <c r="F44" s="450">
        <f>F42+F43</f>
        <v>0</v>
      </c>
      <c r="G44" s="450">
        <f>G42+G43</f>
        <v>0</v>
      </c>
      <c r="H44" s="450">
        <f>IF(G44&lt;F44,F44-G44,0)</f>
        <v>0</v>
      </c>
      <c r="I44" s="450">
        <f>I42+I43</f>
        <v>0</v>
      </c>
    </row>
    <row r="45" spans="1:9" ht="20.95" customHeight="1" x14ac:dyDescent="0.25">
      <c r="A45" s="45"/>
      <c r="B45" s="173" t="s">
        <v>1531</v>
      </c>
      <c r="C45" s="448"/>
      <c r="D45" s="453"/>
      <c r="E45" s="448"/>
      <c r="F45" s="448"/>
      <c r="G45" s="448"/>
      <c r="H45" s="453"/>
      <c r="I45" s="448"/>
    </row>
    <row r="46" spans="1:9" ht="20.95" customHeight="1" x14ac:dyDescent="0.25">
      <c r="A46" s="105"/>
      <c r="B46" s="22" t="s">
        <v>1532</v>
      </c>
      <c r="C46" s="299"/>
      <c r="D46" s="452"/>
      <c r="E46" s="299"/>
      <c r="F46" s="299"/>
      <c r="G46" s="299"/>
      <c r="H46" s="452"/>
      <c r="I46" s="299"/>
    </row>
    <row r="47" spans="1:9" ht="20.95" customHeight="1" x14ac:dyDescent="0.25">
      <c r="A47" s="18"/>
      <c r="B47" s="42" t="s">
        <v>1533</v>
      </c>
      <c r="C47" s="450">
        <f>C45+C46</f>
        <v>0</v>
      </c>
      <c r="D47" s="250"/>
      <c r="E47" s="450">
        <f>E45+E46</f>
        <v>0</v>
      </c>
      <c r="F47" s="450">
        <f>F45+F46</f>
        <v>0</v>
      </c>
      <c r="G47" s="450">
        <f>G45+G46</f>
        <v>0</v>
      </c>
      <c r="H47" s="450">
        <f>IF(G47&lt;F47,F47-G47,0)</f>
        <v>0</v>
      </c>
      <c r="I47" s="450">
        <f>I45+I46</f>
        <v>0</v>
      </c>
    </row>
    <row r="48" spans="1:9" ht="20.95" customHeight="1" x14ac:dyDescent="0.25">
      <c r="A48" s="18"/>
      <c r="B48" s="22" t="s">
        <v>308</v>
      </c>
      <c r="C48" s="287"/>
      <c r="D48" s="635"/>
      <c r="E48" s="287"/>
      <c r="F48" s="287"/>
      <c r="G48" s="287"/>
      <c r="H48" s="287"/>
      <c r="I48" s="287"/>
    </row>
    <row r="49" spans="1:9" ht="20.95" customHeight="1" x14ac:dyDescent="0.25">
      <c r="A49" s="18"/>
      <c r="B49" s="22" t="s">
        <v>309</v>
      </c>
      <c r="C49" s="287"/>
      <c r="D49" s="635"/>
      <c r="E49" s="287"/>
      <c r="F49" s="287"/>
      <c r="G49" s="287"/>
      <c r="H49" s="287"/>
      <c r="I49" s="287"/>
    </row>
    <row r="50" spans="1:9" ht="20.95" customHeight="1" x14ac:dyDescent="0.25">
      <c r="A50" s="18"/>
      <c r="B50" s="22" t="s">
        <v>1472</v>
      </c>
      <c r="C50" s="287"/>
      <c r="D50" s="635"/>
      <c r="E50" s="287"/>
      <c r="F50" s="287"/>
      <c r="G50" s="287"/>
      <c r="H50" s="287"/>
      <c r="I50" s="287"/>
    </row>
    <row r="51" spans="1:9" ht="27.8" customHeight="1" x14ac:dyDescent="0.25">
      <c r="A51" s="18"/>
      <c r="B51" s="22" t="s">
        <v>1473</v>
      </c>
      <c r="C51" s="287"/>
      <c r="D51" s="635"/>
      <c r="E51" s="287"/>
      <c r="F51" s="287"/>
      <c r="G51" s="287"/>
      <c r="H51" s="287"/>
      <c r="I51" s="287"/>
    </row>
    <row r="52" spans="1:9" ht="19.5" customHeight="1" x14ac:dyDescent="0.25">
      <c r="A52" s="18"/>
      <c r="B52" s="42" t="s">
        <v>400</v>
      </c>
      <c r="C52" s="450">
        <f>C17+C23+C32+C37+C41+C44+C47+C48+C49+C50+C51</f>
        <v>0</v>
      </c>
      <c r="D52" s="287"/>
      <c r="E52" s="450">
        <f>E17+E23+E32+E37+E41+E44+E47+E48+E49+E50+E51</f>
        <v>0</v>
      </c>
      <c r="F52" s="450">
        <f>F17+F23+F32+F37+F41+F44+F47+F48+F49+F50+F51</f>
        <v>0</v>
      </c>
      <c r="G52" s="450">
        <f>G17+G23+G32+G37+G41+G44+G47+G48+G49+G50+G51</f>
        <v>0</v>
      </c>
      <c r="H52" s="450">
        <f>H17+H32+H37+H41+H44+H47+H48+H49+H50+H51</f>
        <v>0</v>
      </c>
      <c r="I52" s="450">
        <f>I17+I23+I32+I37+I41+I44+I47+I48+I49+I50+I51</f>
        <v>0</v>
      </c>
    </row>
    <row r="53" spans="1:9" ht="87.75" customHeight="1" x14ac:dyDescent="0.25"/>
    <row r="54" spans="1:9" ht="16.55" customHeight="1" x14ac:dyDescent="0.25">
      <c r="A54" s="1304" t="s">
        <v>1474</v>
      </c>
      <c r="B54" s="1304"/>
      <c r="C54" s="1304"/>
      <c r="D54" s="1304"/>
      <c r="E54" s="1304"/>
      <c r="F54" s="1304"/>
      <c r="G54" s="1304"/>
      <c r="H54" s="1304"/>
    </row>
    <row r="55" spans="1:9" ht="34.549999999999997" customHeight="1" x14ac:dyDescent="0.25">
      <c r="A55" s="1177" t="s">
        <v>175</v>
      </c>
      <c r="B55" s="1178"/>
      <c r="C55" s="1127" t="s">
        <v>176</v>
      </c>
      <c r="D55" s="1387" t="s">
        <v>1475</v>
      </c>
      <c r="E55" s="1388"/>
      <c r="F55" s="1388"/>
      <c r="G55" s="1389"/>
      <c r="H55" s="317" t="s">
        <v>1476</v>
      </c>
    </row>
    <row r="56" spans="1:9" ht="46.5" customHeight="1" x14ac:dyDescent="0.25">
      <c r="A56" s="1179"/>
      <c r="B56" s="1180"/>
      <c r="C56" s="1128"/>
      <c r="D56" s="442" t="s">
        <v>402</v>
      </c>
      <c r="E56" s="317" t="s">
        <v>403</v>
      </c>
      <c r="F56" s="317" t="s">
        <v>404</v>
      </c>
      <c r="G56" s="317" t="s">
        <v>397</v>
      </c>
      <c r="H56" s="442" t="s">
        <v>179</v>
      </c>
    </row>
    <row r="57" spans="1:9" ht="25" customHeight="1" x14ac:dyDescent="0.25">
      <c r="A57" s="1416" t="s">
        <v>180</v>
      </c>
      <c r="B57" s="1417"/>
      <c r="C57" s="636"/>
      <c r="D57" s="636"/>
      <c r="E57" s="636"/>
      <c r="F57" s="636"/>
      <c r="G57" s="636"/>
      <c r="H57" s="636"/>
    </row>
    <row r="58" spans="1:9" ht="25" customHeight="1" x14ac:dyDescent="0.25">
      <c r="A58" s="1416" t="s">
        <v>144</v>
      </c>
      <c r="B58" s="1417"/>
      <c r="C58" s="636"/>
      <c r="D58" s="636"/>
      <c r="E58" s="636"/>
      <c r="F58" s="636"/>
      <c r="G58" s="636"/>
      <c r="H58" s="636"/>
    </row>
    <row r="59" spans="1:9" ht="25" customHeight="1" x14ac:dyDescent="0.25">
      <c r="A59" s="1416" t="s">
        <v>1523</v>
      </c>
      <c r="B59" s="1417"/>
      <c r="C59" s="636"/>
      <c r="D59" s="636"/>
      <c r="E59" s="636"/>
      <c r="F59" s="636"/>
      <c r="G59" s="636"/>
      <c r="H59" s="636"/>
    </row>
    <row r="60" spans="1:9" ht="25" customHeight="1" x14ac:dyDescent="0.25">
      <c r="A60" s="1416" t="s">
        <v>1527</v>
      </c>
      <c r="B60" s="1417"/>
      <c r="C60" s="636"/>
      <c r="D60" s="636"/>
      <c r="E60" s="636"/>
      <c r="F60" s="636"/>
      <c r="G60" s="636"/>
      <c r="H60" s="636"/>
    </row>
    <row r="61" spans="1:9" ht="25" customHeight="1" x14ac:dyDescent="0.25">
      <c r="A61" s="1416" t="s">
        <v>181</v>
      </c>
      <c r="B61" s="1417"/>
      <c r="C61" s="636"/>
      <c r="D61" s="636"/>
      <c r="E61" s="636"/>
      <c r="F61" s="636"/>
      <c r="G61" s="636"/>
      <c r="H61" s="636"/>
    </row>
    <row r="62" spans="1:9" ht="25" customHeight="1" x14ac:dyDescent="0.25">
      <c r="A62" s="1416" t="s">
        <v>1533</v>
      </c>
      <c r="B62" s="1417"/>
      <c r="C62" s="636"/>
      <c r="D62" s="636"/>
      <c r="E62" s="636"/>
      <c r="F62" s="636"/>
      <c r="G62" s="636"/>
      <c r="H62" s="636"/>
    </row>
    <row r="63" spans="1:9" ht="25" customHeight="1" x14ac:dyDescent="0.25">
      <c r="A63" s="1181" t="s">
        <v>407</v>
      </c>
      <c r="B63" s="1125"/>
      <c r="C63" s="450">
        <f t="shared" ref="C63:H63" si="0">C57+C58+C59+C60+C61+C62</f>
        <v>0</v>
      </c>
      <c r="D63" s="450">
        <f t="shared" si="0"/>
        <v>0</v>
      </c>
      <c r="E63" s="450">
        <f t="shared" si="0"/>
        <v>0</v>
      </c>
      <c r="F63" s="450">
        <f t="shared" si="0"/>
        <v>0</v>
      </c>
      <c r="G63" s="450">
        <f t="shared" si="0"/>
        <v>0</v>
      </c>
      <c r="H63" s="450">
        <f t="shared" si="0"/>
        <v>0</v>
      </c>
    </row>
    <row r="64" spans="1:9" ht="41.25" customHeight="1" x14ac:dyDescent="0.25"/>
    <row r="65" spans="1:8" ht="16.55" customHeight="1" x14ac:dyDescent="0.25">
      <c r="A65" s="1304" t="s">
        <v>1477</v>
      </c>
      <c r="B65" s="1304"/>
      <c r="C65" s="1304"/>
      <c r="D65" s="1304"/>
      <c r="E65" s="1304"/>
      <c r="F65" s="1304"/>
      <c r="G65" s="1304"/>
      <c r="H65" s="1304"/>
    </row>
    <row r="66" spans="1:8" ht="52.55" customHeight="1" x14ac:dyDescent="0.25">
      <c r="A66" s="1181" t="s">
        <v>175</v>
      </c>
      <c r="B66" s="1125"/>
      <c r="C66" s="317" t="s">
        <v>183</v>
      </c>
      <c r="D66" s="317" t="s">
        <v>184</v>
      </c>
      <c r="E66" s="317" t="s">
        <v>404</v>
      </c>
      <c r="F66" s="317" t="s">
        <v>397</v>
      </c>
      <c r="G66" s="317" t="s">
        <v>179</v>
      </c>
      <c r="H66" s="317" t="s">
        <v>856</v>
      </c>
    </row>
    <row r="67" spans="1:8" ht="25" customHeight="1" x14ac:dyDescent="0.25">
      <c r="A67" s="1298" t="s">
        <v>137</v>
      </c>
      <c r="B67" s="1299"/>
      <c r="C67" s="448"/>
      <c r="D67" s="448"/>
      <c r="E67" s="448"/>
      <c r="F67" s="448"/>
      <c r="G67" s="448"/>
      <c r="H67" s="256">
        <f>SUM(C67:G67)</f>
        <v>0</v>
      </c>
    </row>
    <row r="68" spans="1:8" ht="25" customHeight="1" x14ac:dyDescent="0.25">
      <c r="A68" s="1300" t="s">
        <v>138</v>
      </c>
      <c r="B68" s="1301"/>
      <c r="C68" s="328"/>
      <c r="D68" s="328"/>
      <c r="E68" s="328"/>
      <c r="F68" s="328"/>
      <c r="G68" s="328"/>
      <c r="H68" s="266">
        <f t="shared" ref="H68:H74" si="1">SUM(C68:G68)</f>
        <v>0</v>
      </c>
    </row>
    <row r="69" spans="1:8" ht="25" customHeight="1" x14ac:dyDescent="0.25">
      <c r="A69" s="1300" t="s">
        <v>139</v>
      </c>
      <c r="B69" s="1301"/>
      <c r="C69" s="328"/>
      <c r="D69" s="328"/>
      <c r="E69" s="328"/>
      <c r="F69" s="328"/>
      <c r="G69" s="328"/>
      <c r="H69" s="266">
        <f t="shared" si="1"/>
        <v>0</v>
      </c>
    </row>
    <row r="70" spans="1:8" ht="25" customHeight="1" x14ac:dyDescent="0.25">
      <c r="A70" s="1300" t="s">
        <v>140</v>
      </c>
      <c r="B70" s="1301"/>
      <c r="C70" s="328"/>
      <c r="D70" s="328"/>
      <c r="E70" s="328"/>
      <c r="F70" s="328"/>
      <c r="G70" s="328"/>
      <c r="H70" s="266">
        <f t="shared" si="1"/>
        <v>0</v>
      </c>
    </row>
    <row r="71" spans="1:8" ht="25" customHeight="1" x14ac:dyDescent="0.25">
      <c r="A71" s="1300" t="s">
        <v>141</v>
      </c>
      <c r="B71" s="1301"/>
      <c r="C71" s="328"/>
      <c r="D71" s="328"/>
      <c r="E71" s="328"/>
      <c r="F71" s="328"/>
      <c r="G71" s="328"/>
      <c r="H71" s="266">
        <f t="shared" si="1"/>
        <v>0</v>
      </c>
    </row>
    <row r="72" spans="1:8" ht="25" customHeight="1" x14ac:dyDescent="0.25">
      <c r="A72" s="1300" t="s">
        <v>142</v>
      </c>
      <c r="B72" s="1301"/>
      <c r="C72" s="328"/>
      <c r="D72" s="328"/>
      <c r="E72" s="328"/>
      <c r="F72" s="328"/>
      <c r="G72" s="328"/>
      <c r="H72" s="266">
        <f t="shared" si="1"/>
        <v>0</v>
      </c>
    </row>
    <row r="73" spans="1:8" ht="25" customHeight="1" x14ac:dyDescent="0.25">
      <c r="A73" s="1300" t="s">
        <v>741</v>
      </c>
      <c r="B73" s="1301"/>
      <c r="C73" s="328"/>
      <c r="D73" s="328"/>
      <c r="E73" s="328"/>
      <c r="F73" s="328"/>
      <c r="G73" s="328"/>
      <c r="H73" s="266">
        <f t="shared" si="1"/>
        <v>0</v>
      </c>
    </row>
    <row r="74" spans="1:8" ht="25" customHeight="1" x14ac:dyDescent="0.25">
      <c r="A74" s="1302" t="s">
        <v>143</v>
      </c>
      <c r="B74" s="1303"/>
      <c r="C74" s="299"/>
      <c r="D74" s="299"/>
      <c r="E74" s="299"/>
      <c r="F74" s="299"/>
      <c r="G74" s="299"/>
      <c r="H74" s="267">
        <f t="shared" si="1"/>
        <v>0</v>
      </c>
    </row>
    <row r="75" spans="1:8" ht="25" customHeight="1" x14ac:dyDescent="0.25">
      <c r="A75" s="1181" t="s">
        <v>144</v>
      </c>
      <c r="B75" s="1125"/>
      <c r="C75" s="450">
        <f t="shared" ref="C75:H75" si="2">SUM(C67:C74)</f>
        <v>0</v>
      </c>
      <c r="D75" s="450">
        <f t="shared" si="2"/>
        <v>0</v>
      </c>
      <c r="E75" s="450">
        <f t="shared" si="2"/>
        <v>0</v>
      </c>
      <c r="F75" s="450">
        <f t="shared" si="2"/>
        <v>0</v>
      </c>
      <c r="G75" s="450">
        <f t="shared" si="2"/>
        <v>0</v>
      </c>
      <c r="H75" s="450">
        <f t="shared" si="2"/>
        <v>0</v>
      </c>
    </row>
    <row r="76" spans="1:8" ht="25" customHeight="1" x14ac:dyDescent="0.25">
      <c r="A76" s="1416" t="s">
        <v>1525</v>
      </c>
      <c r="B76" s="1417"/>
      <c r="C76" s="449"/>
      <c r="D76" s="449"/>
      <c r="E76" s="449"/>
      <c r="F76" s="449"/>
      <c r="G76" s="449"/>
      <c r="H76" s="449"/>
    </row>
    <row r="78" spans="1:8" ht="16.55" customHeight="1" x14ac:dyDescent="0.25">
      <c r="A78" s="67" t="s">
        <v>1478</v>
      </c>
      <c r="B78" s="67"/>
      <c r="C78" s="296"/>
      <c r="D78" s="296"/>
      <c r="E78" s="296"/>
      <c r="F78" s="296"/>
      <c r="G78" s="296"/>
    </row>
    <row r="79" spans="1:8" ht="16.55" customHeight="1" x14ac:dyDescent="0.25">
      <c r="A79" s="67" t="s">
        <v>1479</v>
      </c>
      <c r="B79" s="67"/>
      <c r="C79" s="296"/>
      <c r="D79" s="296"/>
      <c r="E79" s="296"/>
      <c r="F79" s="296"/>
      <c r="G79" s="296"/>
    </row>
    <row r="80" spans="1:8" ht="16.55" customHeight="1" x14ac:dyDescent="0.25">
      <c r="A80" s="67" t="s">
        <v>1480</v>
      </c>
      <c r="B80" s="67"/>
      <c r="C80" s="296"/>
      <c r="D80" s="296"/>
      <c r="E80" s="296"/>
      <c r="F80" s="296"/>
      <c r="G80" s="296"/>
    </row>
    <row r="81" spans="1:7" ht="16.55" customHeight="1" x14ac:dyDescent="0.25">
      <c r="A81" s="67" t="s">
        <v>1034</v>
      </c>
      <c r="B81" s="67"/>
      <c r="C81" s="296"/>
      <c r="D81" s="296"/>
      <c r="E81" s="296"/>
      <c r="F81" s="296"/>
      <c r="G81" s="296"/>
    </row>
    <row r="82" spans="1:7" ht="16.55" customHeight="1" x14ac:dyDescent="0.25">
      <c r="A82" s="67" t="s">
        <v>1092</v>
      </c>
      <c r="B82" s="67"/>
      <c r="C82" s="296"/>
      <c r="D82" s="296"/>
      <c r="E82" s="296"/>
      <c r="F82" s="296"/>
      <c r="G82" s="296"/>
    </row>
    <row r="83" spans="1:7" ht="16.55" customHeight="1" x14ac:dyDescent="0.25">
      <c r="A83" s="67" t="s">
        <v>1093</v>
      </c>
      <c r="B83" s="67"/>
      <c r="C83" s="296"/>
      <c r="D83" s="296"/>
      <c r="E83" s="296"/>
      <c r="F83" s="296"/>
      <c r="G83" s="296"/>
    </row>
    <row r="84" spans="1:7" ht="16.55" customHeight="1" x14ac:dyDescent="0.25">
      <c r="A84" s="67" t="s">
        <v>1584</v>
      </c>
      <c r="B84" s="67"/>
      <c r="C84" s="296"/>
      <c r="D84" s="296"/>
      <c r="E84" s="296"/>
      <c r="F84" s="296"/>
      <c r="G84" s="296"/>
    </row>
    <row r="85" spans="1:7" ht="16.55" customHeight="1" x14ac:dyDescent="0.25">
      <c r="A85" s="1420" t="s">
        <v>799</v>
      </c>
      <c r="B85" s="1420"/>
      <c r="C85" s="1420"/>
      <c r="D85" s="1420"/>
      <c r="E85" s="1420"/>
      <c r="F85" s="1420"/>
      <c r="G85" s="1420"/>
    </row>
    <row r="86" spans="1:7" ht="16.55" customHeight="1" x14ac:dyDescent="0.25">
      <c r="A86" s="67" t="s">
        <v>800</v>
      </c>
      <c r="B86" s="67"/>
      <c r="C86" s="296"/>
      <c r="D86" s="296"/>
      <c r="E86" s="296"/>
      <c r="F86" s="296"/>
      <c r="G86" s="296"/>
    </row>
    <row r="87" spans="1:7" ht="16.55" customHeight="1" x14ac:dyDescent="0.25">
      <c r="A87" s="67" t="s">
        <v>1096</v>
      </c>
      <c r="B87" s="67"/>
      <c r="C87" s="296"/>
      <c r="D87" s="296"/>
      <c r="E87" s="296"/>
      <c r="F87" s="296"/>
      <c r="G87" s="296"/>
    </row>
    <row r="88" spans="1:7" ht="16.55" customHeight="1" x14ac:dyDescent="0.25">
      <c r="A88" s="67" t="s">
        <v>1585</v>
      </c>
      <c r="B88" s="67"/>
      <c r="C88" s="296"/>
      <c r="D88" s="296"/>
      <c r="E88" s="296"/>
      <c r="F88" s="296"/>
      <c r="G88" s="296"/>
    </row>
  </sheetData>
  <mergeCells count="44">
    <mergeCell ref="A3:I3"/>
    <mergeCell ref="A2:I2"/>
    <mergeCell ref="G8:H8"/>
    <mergeCell ref="E8:F8"/>
    <mergeCell ref="C8:D8"/>
    <mergeCell ref="G7:H7"/>
    <mergeCell ref="E5:F5"/>
    <mergeCell ref="A4:B5"/>
    <mergeCell ref="C4:I4"/>
    <mergeCell ref="A7:B7"/>
    <mergeCell ref="C7:D7"/>
    <mergeCell ref="E6:F6"/>
    <mergeCell ref="G6:H6"/>
    <mergeCell ref="A55:B56"/>
    <mergeCell ref="E7:F7"/>
    <mergeCell ref="A6:B6"/>
    <mergeCell ref="A76:B76"/>
    <mergeCell ref="A66:B66"/>
    <mergeCell ref="A60:B60"/>
    <mergeCell ref="A73:B73"/>
    <mergeCell ref="C55:C56"/>
    <mergeCell ref="D55:G55"/>
    <mergeCell ref="A57:B57"/>
    <mergeCell ref="A58:B58"/>
    <mergeCell ref="A70:B70"/>
    <mergeCell ref="A71:B71"/>
    <mergeCell ref="A10:I10"/>
    <mergeCell ref="A8:B8"/>
    <mergeCell ref="G5:H5"/>
    <mergeCell ref="C5:D5"/>
    <mergeCell ref="C6:D6"/>
    <mergeCell ref="A54:H54"/>
    <mergeCell ref="A85:G85"/>
    <mergeCell ref="A65:H65"/>
    <mergeCell ref="A67:B67"/>
    <mergeCell ref="A68:B68"/>
    <mergeCell ref="A69:B69"/>
    <mergeCell ref="A72:B72"/>
    <mergeCell ref="A74:B74"/>
    <mergeCell ref="A75:B75"/>
    <mergeCell ref="A62:B62"/>
    <mergeCell ref="A59:B59"/>
    <mergeCell ref="A63:B63"/>
    <mergeCell ref="A61:B61"/>
  </mergeCells>
  <phoneticPr fontId="14" type="noConversion"/>
  <printOptions horizontalCentered="1"/>
  <pageMargins left="0.39370078740157483" right="0.39370078740157483" top="0.24" bottom="0.39370078740157483" header="0.2" footer="0.51181102362204722"/>
  <pageSetup paperSize="9" scale="90" orientation="landscape"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0"/>
  <dimension ref="A1:F121"/>
  <sheetViews>
    <sheetView workbookViewId="0">
      <selection sqref="A1:H1"/>
    </sheetView>
  </sheetViews>
  <sheetFormatPr baseColWidth="10" defaultColWidth="11.453125" defaultRowHeight="13.45" x14ac:dyDescent="0.25"/>
  <cols>
    <col min="1" max="1" width="9.1796875" style="14" customWidth="1"/>
    <col min="2" max="2" width="48.1796875" style="14" customWidth="1"/>
    <col min="3" max="3" width="11.453125" style="280"/>
    <col min="4" max="4" width="12.26953125" style="280" customWidth="1"/>
    <col min="5" max="6" width="11.453125" style="280"/>
    <col min="7" max="16384" width="11.453125" style="14"/>
  </cols>
  <sheetData>
    <row r="1" spans="1:6" x14ac:dyDescent="0.25">
      <c r="A1" s="15" t="s">
        <v>1097</v>
      </c>
      <c r="B1" s="15" t="str">
        <f>'D04'!B1</f>
        <v xml:space="preserve"> ………………… </v>
      </c>
      <c r="C1" s="279"/>
      <c r="D1" s="279"/>
      <c r="E1" s="279"/>
      <c r="F1" s="279"/>
    </row>
    <row r="2" spans="1:6" x14ac:dyDescent="0.25">
      <c r="A2" s="1116" t="s">
        <v>335</v>
      </c>
      <c r="B2" s="1116"/>
      <c r="C2" s="1116"/>
      <c r="D2" s="1116"/>
      <c r="E2" s="1116"/>
      <c r="F2" s="1116"/>
    </row>
    <row r="3" spans="1:6" ht="7.55" customHeight="1" x14ac:dyDescent="0.25">
      <c r="B3" s="49"/>
    </row>
    <row r="4" spans="1:6" ht="14" thickBot="1" x14ac:dyDescent="0.3">
      <c r="C4" s="279" t="s">
        <v>780</v>
      </c>
    </row>
    <row r="5" spans="1:6" ht="25.55" customHeight="1" thickTop="1" thickBot="1" x14ac:dyDescent="0.3">
      <c r="A5" s="1470" t="s">
        <v>818</v>
      </c>
      <c r="B5" s="1471"/>
      <c r="C5" s="1474" t="s">
        <v>424</v>
      </c>
      <c r="D5" s="1475"/>
      <c r="E5" s="1476"/>
      <c r="F5" s="1477" t="s">
        <v>423</v>
      </c>
    </row>
    <row r="6" spans="1:6" ht="14" thickBot="1" x14ac:dyDescent="0.3">
      <c r="A6" s="1472"/>
      <c r="B6" s="1473"/>
      <c r="C6" s="498" t="s">
        <v>857</v>
      </c>
      <c r="D6" s="499" t="s">
        <v>819</v>
      </c>
      <c r="E6" s="500" t="s">
        <v>820</v>
      </c>
      <c r="F6" s="1478"/>
    </row>
    <row r="7" spans="1:6" s="191" customFormat="1" ht="12.9" customHeight="1" thickBot="1" x14ac:dyDescent="0.3">
      <c r="A7" s="1481" t="s">
        <v>822</v>
      </c>
      <c r="B7" s="1482"/>
      <c r="C7" s="501">
        <f>C8+C12+C17+C25+C30+C39</f>
        <v>0</v>
      </c>
      <c r="D7" s="501">
        <f>D8+D12+D17+D25+D30</f>
        <v>0</v>
      </c>
      <c r="E7" s="502">
        <f>E8+E12+E17+E25+E30+E39</f>
        <v>0</v>
      </c>
      <c r="F7" s="503">
        <f>F8+F12+F17+F25+F30+F39</f>
        <v>0</v>
      </c>
    </row>
    <row r="8" spans="1:6" s="191" customFormat="1" ht="12.9" customHeight="1" x14ac:dyDescent="0.25">
      <c r="A8" s="1483" t="s">
        <v>1138</v>
      </c>
      <c r="B8" s="1484"/>
      <c r="C8" s="504">
        <f>SUM(C9:C11)</f>
        <v>0</v>
      </c>
      <c r="D8" s="504">
        <f>SUM(D9:D11)</f>
        <v>0</v>
      </c>
      <c r="E8" s="505">
        <f>SUM(E9:E11)</f>
        <v>0</v>
      </c>
      <c r="F8" s="506">
        <f>SUM(F9:F11)</f>
        <v>0</v>
      </c>
    </row>
    <row r="9" spans="1:6" s="191" customFormat="1" ht="12.9" customHeight="1" x14ac:dyDescent="0.25">
      <c r="A9" s="1485" t="s">
        <v>1139</v>
      </c>
      <c r="B9" s="1486"/>
      <c r="C9" s="507"/>
      <c r="D9" s="508"/>
      <c r="E9" s="509">
        <f>C9-D9</f>
        <v>0</v>
      </c>
      <c r="F9" s="510"/>
    </row>
    <row r="10" spans="1:6" s="191" customFormat="1" ht="12.9" customHeight="1" x14ac:dyDescent="0.25">
      <c r="A10" s="1479" t="s">
        <v>1140</v>
      </c>
      <c r="B10" s="1480"/>
      <c r="C10" s="511"/>
      <c r="D10" s="512"/>
      <c r="E10" s="509">
        <f>C10-D10</f>
        <v>0</v>
      </c>
      <c r="F10" s="513"/>
    </row>
    <row r="11" spans="1:6" s="191" customFormat="1" ht="12.9" customHeight="1" thickBot="1" x14ac:dyDescent="0.3">
      <c r="A11" s="1487" t="s">
        <v>1141</v>
      </c>
      <c r="B11" s="1488"/>
      <c r="C11" s="514"/>
      <c r="D11" s="515"/>
      <c r="E11" s="509">
        <f>C11-D11</f>
        <v>0</v>
      </c>
      <c r="F11" s="516"/>
    </row>
    <row r="12" spans="1:6" s="191" customFormat="1" ht="12.9" customHeight="1" x14ac:dyDescent="0.25">
      <c r="A12" s="1489" t="s">
        <v>1142</v>
      </c>
      <c r="B12" s="1490"/>
      <c r="C12" s="517">
        <f>SUM(C13:C16)</f>
        <v>0</v>
      </c>
      <c r="D12" s="517">
        <f>SUM(D13:D16)</f>
        <v>0</v>
      </c>
      <c r="E12" s="505">
        <f>SUM(E13:E16)</f>
        <v>0</v>
      </c>
      <c r="F12" s="518">
        <f>SUM(F13:F16)</f>
        <v>0</v>
      </c>
    </row>
    <row r="13" spans="1:6" s="191" customFormat="1" ht="12.9" customHeight="1" x14ac:dyDescent="0.25">
      <c r="A13" s="1479" t="s">
        <v>1143</v>
      </c>
      <c r="B13" s="1480"/>
      <c r="C13" s="514"/>
      <c r="D13" s="515"/>
      <c r="E13" s="509">
        <f>C13-D13</f>
        <v>0</v>
      </c>
      <c r="F13" s="516"/>
    </row>
    <row r="14" spans="1:6" s="191" customFormat="1" ht="12.9" customHeight="1" x14ac:dyDescent="0.25">
      <c r="A14" s="1479" t="s">
        <v>1144</v>
      </c>
      <c r="B14" s="1480"/>
      <c r="C14" s="519"/>
      <c r="D14" s="520"/>
      <c r="E14" s="509">
        <f>C14-D14</f>
        <v>0</v>
      </c>
      <c r="F14" s="521"/>
    </row>
    <row r="15" spans="1:6" s="191" customFormat="1" ht="12.9" customHeight="1" x14ac:dyDescent="0.25">
      <c r="A15" s="1479" t="s">
        <v>1145</v>
      </c>
      <c r="B15" s="1480"/>
      <c r="C15" s="522"/>
      <c r="D15" s="523"/>
      <c r="E15" s="509">
        <f>C15-D15</f>
        <v>0</v>
      </c>
      <c r="F15" s="524"/>
    </row>
    <row r="16" spans="1:6" s="191" customFormat="1" ht="12.9" customHeight="1" thickBot="1" x14ac:dyDescent="0.3">
      <c r="A16" s="1479" t="s">
        <v>1146</v>
      </c>
      <c r="B16" s="1480"/>
      <c r="C16" s="514"/>
      <c r="D16" s="515"/>
      <c r="E16" s="509">
        <f>C16-D16</f>
        <v>0</v>
      </c>
      <c r="F16" s="516"/>
    </row>
    <row r="17" spans="1:6" s="191" customFormat="1" ht="12.9" customHeight="1" x14ac:dyDescent="0.25">
      <c r="A17" s="1489" t="s">
        <v>1147</v>
      </c>
      <c r="B17" s="1490"/>
      <c r="C17" s="517">
        <f>SUM(C18:C24)</f>
        <v>0</v>
      </c>
      <c r="D17" s="517">
        <f>SUM(D18:D24)</f>
        <v>0</v>
      </c>
      <c r="E17" s="505">
        <f>SUM(E18:E24)</f>
        <v>0</v>
      </c>
      <c r="F17" s="518">
        <f>SUM(F18:F24)</f>
        <v>0</v>
      </c>
    </row>
    <row r="18" spans="1:6" s="191" customFormat="1" ht="12.9" customHeight="1" x14ac:dyDescent="0.25">
      <c r="A18" s="1479" t="s">
        <v>1492</v>
      </c>
      <c r="B18" s="1480"/>
      <c r="C18" s="514"/>
      <c r="D18" s="515"/>
      <c r="E18" s="509">
        <f t="shared" ref="E18:E24" si="0">C18-D18</f>
        <v>0</v>
      </c>
      <c r="F18" s="516"/>
    </row>
    <row r="19" spans="1:6" s="191" customFormat="1" ht="12.9" customHeight="1" x14ac:dyDescent="0.25">
      <c r="A19" s="1479" t="s">
        <v>1493</v>
      </c>
      <c r="B19" s="1480"/>
      <c r="C19" s="519"/>
      <c r="D19" s="520"/>
      <c r="E19" s="509">
        <f t="shared" si="0"/>
        <v>0</v>
      </c>
      <c r="F19" s="521"/>
    </row>
    <row r="20" spans="1:6" s="191" customFormat="1" ht="12.9" customHeight="1" x14ac:dyDescent="0.25">
      <c r="A20" s="1479" t="s">
        <v>1148</v>
      </c>
      <c r="B20" s="1480"/>
      <c r="C20" s="522"/>
      <c r="D20" s="523"/>
      <c r="E20" s="509">
        <f t="shared" si="0"/>
        <v>0</v>
      </c>
      <c r="F20" s="524"/>
    </row>
    <row r="21" spans="1:6" s="191" customFormat="1" ht="12.9" customHeight="1" x14ac:dyDescent="0.25">
      <c r="A21" s="1479" t="s">
        <v>1149</v>
      </c>
      <c r="B21" s="1480"/>
      <c r="C21" s="514"/>
      <c r="D21" s="515"/>
      <c r="E21" s="509">
        <f t="shared" si="0"/>
        <v>0</v>
      </c>
      <c r="F21" s="516"/>
    </row>
    <row r="22" spans="1:6" s="191" customFormat="1" ht="12.9" customHeight="1" x14ac:dyDescent="0.25">
      <c r="A22" s="1479" t="s">
        <v>1150</v>
      </c>
      <c r="B22" s="1480"/>
      <c r="C22" s="519"/>
      <c r="D22" s="520"/>
      <c r="E22" s="509">
        <f t="shared" si="0"/>
        <v>0</v>
      </c>
      <c r="F22" s="521"/>
    </row>
    <row r="23" spans="1:6" s="191" customFormat="1" ht="12.9" customHeight="1" x14ac:dyDescent="0.25">
      <c r="A23" s="1479" t="s">
        <v>1151</v>
      </c>
      <c r="B23" s="1480"/>
      <c r="C23" s="522"/>
      <c r="D23" s="523"/>
      <c r="E23" s="509">
        <f t="shared" si="0"/>
        <v>0</v>
      </c>
      <c r="F23" s="524"/>
    </row>
    <row r="24" spans="1:6" s="191" customFormat="1" ht="12.9" customHeight="1" thickBot="1" x14ac:dyDescent="0.3">
      <c r="A24" s="1479" t="s">
        <v>1152</v>
      </c>
      <c r="B24" s="1480"/>
      <c r="C24" s="514"/>
      <c r="D24" s="515"/>
      <c r="E24" s="509">
        <f t="shared" si="0"/>
        <v>0</v>
      </c>
      <c r="F24" s="516"/>
    </row>
    <row r="25" spans="1:6" s="191" customFormat="1" ht="12.9" customHeight="1" x14ac:dyDescent="0.25">
      <c r="A25" s="1489" t="s">
        <v>503</v>
      </c>
      <c r="B25" s="1490"/>
      <c r="C25" s="517">
        <f>SUM(C26:C29)</f>
        <v>0</v>
      </c>
      <c r="D25" s="517">
        <f>SUM(D26:D29)</f>
        <v>0</v>
      </c>
      <c r="E25" s="505">
        <f>SUM(E26:E29)</f>
        <v>0</v>
      </c>
      <c r="F25" s="518">
        <f>SUM(F26:F29)</f>
        <v>0</v>
      </c>
    </row>
    <row r="26" spans="1:6" s="191" customFormat="1" ht="12.9" customHeight="1" x14ac:dyDescent="0.25">
      <c r="A26" s="1479" t="s">
        <v>1153</v>
      </c>
      <c r="B26" s="1480"/>
      <c r="C26" s="525"/>
      <c r="D26" s="526"/>
      <c r="E26" s="509">
        <f>C26-D26</f>
        <v>0</v>
      </c>
      <c r="F26" s="527"/>
    </row>
    <row r="27" spans="1:6" s="191" customFormat="1" ht="12.9" customHeight="1" x14ac:dyDescent="0.25">
      <c r="A27" s="1479" t="s">
        <v>1154</v>
      </c>
      <c r="B27" s="1480"/>
      <c r="C27" s="514"/>
      <c r="D27" s="515"/>
      <c r="E27" s="509">
        <f>C27-D27</f>
        <v>0</v>
      </c>
      <c r="F27" s="516"/>
    </row>
    <row r="28" spans="1:6" s="191" customFormat="1" ht="12.9" customHeight="1" x14ac:dyDescent="0.25">
      <c r="A28" s="1479" t="s">
        <v>137</v>
      </c>
      <c r="B28" s="1480"/>
      <c r="C28" s="522"/>
      <c r="D28" s="523"/>
      <c r="E28" s="509">
        <f>C28-D28</f>
        <v>0</v>
      </c>
      <c r="F28" s="524"/>
    </row>
    <row r="29" spans="1:6" s="191" customFormat="1" ht="12.9" customHeight="1" thickBot="1" x14ac:dyDescent="0.3">
      <c r="A29" s="1479" t="s">
        <v>1155</v>
      </c>
      <c r="B29" s="1480"/>
      <c r="C29" s="514"/>
      <c r="D29" s="515"/>
      <c r="E29" s="509">
        <f>C29-D29</f>
        <v>0</v>
      </c>
      <c r="F29" s="516"/>
    </row>
    <row r="30" spans="1:6" s="191" customFormat="1" ht="12.9" customHeight="1" x14ac:dyDescent="0.25">
      <c r="A30" s="1489" t="s">
        <v>1156</v>
      </c>
      <c r="B30" s="1490"/>
      <c r="C30" s="517">
        <f>SUM(C31:C38)</f>
        <v>0</v>
      </c>
      <c r="D30" s="517">
        <f>SUM(D31:D38)</f>
        <v>0</v>
      </c>
      <c r="E30" s="505">
        <f>SUM(E31:E38)</f>
        <v>0</v>
      </c>
      <c r="F30" s="518">
        <f>SUM(F31:F38)</f>
        <v>0</v>
      </c>
    </row>
    <row r="31" spans="1:6" s="191" customFormat="1" ht="12.9" customHeight="1" x14ac:dyDescent="0.25">
      <c r="A31" s="1479" t="s">
        <v>180</v>
      </c>
      <c r="B31" s="1480"/>
      <c r="C31" s="525"/>
      <c r="D31" s="526"/>
      <c r="E31" s="509">
        <f t="shared" ref="E31:E38" si="1">C31-D31</f>
        <v>0</v>
      </c>
      <c r="F31" s="527"/>
    </row>
    <row r="32" spans="1:6" s="191" customFormat="1" ht="12.9" customHeight="1" x14ac:dyDescent="0.25">
      <c r="A32" s="1479" t="s">
        <v>1503</v>
      </c>
      <c r="B32" s="1480"/>
      <c r="C32" s="514"/>
      <c r="D32" s="515"/>
      <c r="E32" s="509">
        <f t="shared" si="1"/>
        <v>0</v>
      </c>
      <c r="F32" s="516"/>
    </row>
    <row r="33" spans="1:6" s="191" customFormat="1" ht="12.9" customHeight="1" x14ac:dyDescent="0.25">
      <c r="A33" s="1479" t="s">
        <v>144</v>
      </c>
      <c r="B33" s="1480"/>
      <c r="C33" s="522"/>
      <c r="D33" s="523"/>
      <c r="E33" s="509">
        <f t="shared" si="1"/>
        <v>0</v>
      </c>
      <c r="F33" s="524"/>
    </row>
    <row r="34" spans="1:6" s="191" customFormat="1" ht="12.9" customHeight="1" x14ac:dyDescent="0.25">
      <c r="A34" s="1479" t="s">
        <v>1523</v>
      </c>
      <c r="B34" s="1480"/>
      <c r="C34" s="525"/>
      <c r="D34" s="526"/>
      <c r="E34" s="509">
        <f t="shared" si="1"/>
        <v>0</v>
      </c>
      <c r="F34" s="527"/>
    </row>
    <row r="35" spans="1:6" s="191" customFormat="1" ht="12.9" customHeight="1" x14ac:dyDescent="0.25">
      <c r="A35" s="1479" t="s">
        <v>1527</v>
      </c>
      <c r="B35" s="1480"/>
      <c r="C35" s="525"/>
      <c r="D35" s="526"/>
      <c r="E35" s="509">
        <f t="shared" si="1"/>
        <v>0</v>
      </c>
      <c r="F35" s="527"/>
    </row>
    <row r="36" spans="1:6" s="191" customFormat="1" ht="12.9" customHeight="1" x14ac:dyDescent="0.25">
      <c r="A36" s="1479" t="s">
        <v>1157</v>
      </c>
      <c r="B36" s="1480"/>
      <c r="C36" s="514"/>
      <c r="D36" s="515"/>
      <c r="E36" s="509">
        <f t="shared" si="1"/>
        <v>0</v>
      </c>
      <c r="F36" s="516"/>
    </row>
    <row r="37" spans="1:6" s="191" customFormat="1" ht="12.9" customHeight="1" x14ac:dyDescent="0.25">
      <c r="A37" s="1479" t="s">
        <v>181</v>
      </c>
      <c r="B37" s="1480"/>
      <c r="C37" s="522"/>
      <c r="D37" s="523"/>
      <c r="E37" s="509">
        <f t="shared" si="1"/>
        <v>0</v>
      </c>
      <c r="F37" s="524"/>
    </row>
    <row r="38" spans="1:6" s="191" customFormat="1" ht="12.9" customHeight="1" thickBot="1" x14ac:dyDescent="0.3">
      <c r="A38" s="1479" t="s">
        <v>1533</v>
      </c>
      <c r="B38" s="1480"/>
      <c r="C38" s="514"/>
      <c r="D38" s="515"/>
      <c r="E38" s="509">
        <f t="shared" si="1"/>
        <v>0</v>
      </c>
      <c r="F38" s="516"/>
    </row>
    <row r="39" spans="1:6" s="191" customFormat="1" ht="12.9" customHeight="1" x14ac:dyDescent="0.25">
      <c r="A39" s="1489" t="s">
        <v>1158</v>
      </c>
      <c r="B39" s="1490"/>
      <c r="C39" s="517">
        <f>SUM(C40:C41)</f>
        <v>0</v>
      </c>
      <c r="D39" s="528"/>
      <c r="E39" s="505">
        <f>SUM(E40:E41)</f>
        <v>0</v>
      </c>
      <c r="F39" s="518">
        <f>SUM(F40:F41)</f>
        <v>0</v>
      </c>
    </row>
    <row r="40" spans="1:6" s="191" customFormat="1" ht="12.9" customHeight="1" x14ac:dyDescent="0.25">
      <c r="A40" s="1479" t="s">
        <v>1159</v>
      </c>
      <c r="B40" s="1480"/>
      <c r="C40" s="522"/>
      <c r="D40" s="515"/>
      <c r="E40" s="509">
        <f>C40</f>
        <v>0</v>
      </c>
      <c r="F40" s="524"/>
    </row>
    <row r="41" spans="1:6" s="191" customFormat="1" ht="12.9" customHeight="1" thickBot="1" x14ac:dyDescent="0.3">
      <c r="A41" s="1491" t="s">
        <v>1160</v>
      </c>
      <c r="B41" s="1492"/>
      <c r="C41" s="514"/>
      <c r="D41" s="515"/>
      <c r="E41" s="509">
        <f>C41</f>
        <v>0</v>
      </c>
      <c r="F41" s="516"/>
    </row>
    <row r="42" spans="1:6" s="191" customFormat="1" ht="12.9" customHeight="1" thickBot="1" x14ac:dyDescent="0.3">
      <c r="A42" s="1481" t="s">
        <v>1161</v>
      </c>
      <c r="B42" s="1482"/>
      <c r="C42" s="501">
        <f>C43+C48+C56+C57</f>
        <v>0</v>
      </c>
      <c r="D42" s="501">
        <f>D48+D56+D57</f>
        <v>0</v>
      </c>
      <c r="E42" s="502">
        <f>E43+E48+E56+E57</f>
        <v>0</v>
      </c>
      <c r="F42" s="503">
        <f>F43+F48+F56+F57</f>
        <v>0</v>
      </c>
    </row>
    <row r="43" spans="1:6" s="191" customFormat="1" ht="12.9" customHeight="1" x14ac:dyDescent="0.25">
      <c r="A43" s="1483" t="s">
        <v>1162</v>
      </c>
      <c r="B43" s="1484"/>
      <c r="C43" s="517">
        <f>SUM(C44:C47)</f>
        <v>0</v>
      </c>
      <c r="D43" s="529"/>
      <c r="E43" s="505">
        <f>SUM(E44:E47)</f>
        <v>0</v>
      </c>
      <c r="F43" s="518">
        <f>SUM(F44:F47)</f>
        <v>0</v>
      </c>
    </row>
    <row r="44" spans="1:6" s="191" customFormat="1" ht="12.9" customHeight="1" x14ac:dyDescent="0.25">
      <c r="A44" s="1479" t="s">
        <v>410</v>
      </c>
      <c r="B44" s="1480"/>
      <c r="C44" s="530"/>
      <c r="D44" s="531"/>
      <c r="E44" s="509">
        <f>C44</f>
        <v>0</v>
      </c>
      <c r="F44" s="524"/>
    </row>
    <row r="45" spans="1:6" s="191" customFormat="1" ht="12.9" customHeight="1" x14ac:dyDescent="0.25">
      <c r="A45" s="1479" t="s">
        <v>1163</v>
      </c>
      <c r="B45" s="1480"/>
      <c r="C45" s="530"/>
      <c r="D45" s="531"/>
      <c r="E45" s="509">
        <f>C45</f>
        <v>0</v>
      </c>
      <c r="F45" s="532"/>
    </row>
    <row r="46" spans="1:6" s="191" customFormat="1" ht="12.9" customHeight="1" x14ac:dyDescent="0.25">
      <c r="A46" s="1479" t="s">
        <v>1164</v>
      </c>
      <c r="B46" s="1480"/>
      <c r="C46" s="533"/>
      <c r="D46" s="531"/>
      <c r="E46" s="509">
        <f>C46</f>
        <v>0</v>
      </c>
      <c r="F46" s="516"/>
    </row>
    <row r="47" spans="1:6" s="191" customFormat="1" ht="12.9" customHeight="1" thickBot="1" x14ac:dyDescent="0.3">
      <c r="A47" s="1479" t="s">
        <v>1165</v>
      </c>
      <c r="B47" s="1480"/>
      <c r="C47" s="534"/>
      <c r="D47" s="535"/>
      <c r="E47" s="509">
        <f>C47</f>
        <v>0</v>
      </c>
      <c r="F47" s="536"/>
    </row>
    <row r="48" spans="1:6" s="191" customFormat="1" ht="12.9" customHeight="1" x14ac:dyDescent="0.25">
      <c r="A48" s="1489" t="s">
        <v>1166</v>
      </c>
      <c r="B48" s="1490"/>
      <c r="C48" s="517">
        <f>SUM(C49:C55)</f>
        <v>0</v>
      </c>
      <c r="D48" s="517">
        <f>SUM(D49:D55)</f>
        <v>0</v>
      </c>
      <c r="E48" s="505">
        <f>SUM(E49:E55)</f>
        <v>0</v>
      </c>
      <c r="F48" s="518">
        <f>SUM(F49:F55)</f>
        <v>0</v>
      </c>
    </row>
    <row r="49" spans="1:6" s="191" customFormat="1" ht="12.9" customHeight="1" x14ac:dyDescent="0.25">
      <c r="A49" s="1479" t="s">
        <v>1167</v>
      </c>
      <c r="B49" s="1480"/>
      <c r="C49" s="525"/>
      <c r="D49" s="526"/>
      <c r="E49" s="509">
        <f t="shared" ref="E49:E57" si="2">C49-D49</f>
        <v>0</v>
      </c>
      <c r="F49" s="527"/>
    </row>
    <row r="50" spans="1:6" s="191" customFormat="1" ht="12.9" customHeight="1" x14ac:dyDescent="0.25">
      <c r="A50" s="1479" t="s">
        <v>1168</v>
      </c>
      <c r="B50" s="1480"/>
      <c r="C50" s="514"/>
      <c r="D50" s="515"/>
      <c r="E50" s="509">
        <f t="shared" si="2"/>
        <v>0</v>
      </c>
      <c r="F50" s="516"/>
    </row>
    <row r="51" spans="1:6" s="191" customFormat="1" ht="12.9" customHeight="1" x14ac:dyDescent="0.25">
      <c r="A51" s="1479" t="s">
        <v>1169</v>
      </c>
      <c r="B51" s="1480"/>
      <c r="C51" s="522"/>
      <c r="D51" s="523"/>
      <c r="E51" s="509">
        <f t="shared" si="2"/>
        <v>0</v>
      </c>
      <c r="F51" s="524"/>
    </row>
    <row r="52" spans="1:6" s="191" customFormat="1" ht="12.9" customHeight="1" x14ac:dyDescent="0.25">
      <c r="A52" s="1479" t="s">
        <v>1170</v>
      </c>
      <c r="B52" s="1480"/>
      <c r="C52" s="514"/>
      <c r="D52" s="515"/>
      <c r="E52" s="509">
        <f t="shared" si="2"/>
        <v>0</v>
      </c>
      <c r="F52" s="516"/>
    </row>
    <row r="53" spans="1:6" s="191" customFormat="1" ht="12.9" customHeight="1" x14ac:dyDescent="0.25">
      <c r="A53" s="1479" t="s">
        <v>1171</v>
      </c>
      <c r="B53" s="1480"/>
      <c r="C53" s="519"/>
      <c r="D53" s="520"/>
      <c r="E53" s="509">
        <f t="shared" si="2"/>
        <v>0</v>
      </c>
      <c r="F53" s="521"/>
    </row>
    <row r="54" spans="1:6" s="191" customFormat="1" ht="12.9" customHeight="1" x14ac:dyDescent="0.25">
      <c r="A54" s="1479" t="s">
        <v>1172</v>
      </c>
      <c r="B54" s="1480"/>
      <c r="C54" s="522"/>
      <c r="D54" s="523"/>
      <c r="E54" s="509">
        <f t="shared" si="2"/>
        <v>0</v>
      </c>
      <c r="F54" s="524"/>
    </row>
    <row r="55" spans="1:6" s="191" customFormat="1" ht="12.9" customHeight="1" thickBot="1" x14ac:dyDescent="0.3">
      <c r="A55" s="1479" t="s">
        <v>1173</v>
      </c>
      <c r="B55" s="1480"/>
      <c r="C55" s="514"/>
      <c r="D55" s="515"/>
      <c r="E55" s="509">
        <f t="shared" si="2"/>
        <v>0</v>
      </c>
      <c r="F55" s="516"/>
    </row>
    <row r="56" spans="1:6" s="191" customFormat="1" ht="12.9" customHeight="1" thickBot="1" x14ac:dyDescent="0.3">
      <c r="A56" s="1493" t="s">
        <v>1174</v>
      </c>
      <c r="B56" s="1494"/>
      <c r="C56" s="537"/>
      <c r="D56" s="538"/>
      <c r="E56" s="539">
        <f t="shared" si="2"/>
        <v>0</v>
      </c>
      <c r="F56" s="540"/>
    </row>
    <row r="57" spans="1:6" s="191" customFormat="1" ht="12.9" customHeight="1" thickBot="1" x14ac:dyDescent="0.3">
      <c r="A57" s="1493" t="s">
        <v>1175</v>
      </c>
      <c r="B57" s="1494"/>
      <c r="C57" s="541"/>
      <c r="D57" s="529"/>
      <c r="E57" s="542">
        <f t="shared" si="2"/>
        <v>0</v>
      </c>
      <c r="F57" s="543"/>
    </row>
    <row r="58" spans="1:6" s="191" customFormat="1" ht="12.9" customHeight="1" thickBot="1" x14ac:dyDescent="0.3">
      <c r="A58" s="1481" t="s">
        <v>1176</v>
      </c>
      <c r="B58" s="1482"/>
      <c r="C58" s="501">
        <f>C59</f>
        <v>0</v>
      </c>
      <c r="D58" s="501">
        <f>D59</f>
        <v>0</v>
      </c>
      <c r="E58" s="502">
        <f>E59</f>
        <v>0</v>
      </c>
      <c r="F58" s="503">
        <f>F59</f>
        <v>0</v>
      </c>
    </row>
    <row r="59" spans="1:6" s="191" customFormat="1" ht="12.9" customHeight="1" x14ac:dyDescent="0.25">
      <c r="A59" s="1483" t="s">
        <v>1177</v>
      </c>
      <c r="B59" s="1484"/>
      <c r="C59" s="517">
        <f>SUM(C60:C62)</f>
        <v>0</v>
      </c>
      <c r="D59" s="517">
        <f>SUM(D60:D62)</f>
        <v>0</v>
      </c>
      <c r="E59" s="505">
        <f>SUM(E60:E62)</f>
        <v>0</v>
      </c>
      <c r="F59" s="518">
        <f>SUM(F60:F62)</f>
        <v>0</v>
      </c>
    </row>
    <row r="60" spans="1:6" s="191" customFormat="1" ht="12.9" customHeight="1" x14ac:dyDescent="0.25">
      <c r="A60" s="1479" t="s">
        <v>1178</v>
      </c>
      <c r="B60" s="1480"/>
      <c r="C60" s="519"/>
      <c r="D60" s="520"/>
      <c r="E60" s="509">
        <f>C60-D60</f>
        <v>0</v>
      </c>
      <c r="F60" s="521"/>
    </row>
    <row r="61" spans="1:6" s="191" customFormat="1" ht="12.9" customHeight="1" x14ac:dyDescent="0.25">
      <c r="A61" s="1479" t="s">
        <v>1179</v>
      </c>
      <c r="B61" s="1480"/>
      <c r="C61" s="519"/>
      <c r="D61" s="520"/>
      <c r="E61" s="509">
        <f>C61-D61</f>
        <v>0</v>
      </c>
      <c r="F61" s="521"/>
    </row>
    <row r="62" spans="1:6" s="191" customFormat="1" ht="12.9" customHeight="1" thickBot="1" x14ac:dyDescent="0.3">
      <c r="A62" s="1479" t="s">
        <v>1180</v>
      </c>
      <c r="B62" s="1480"/>
      <c r="C62" s="544"/>
      <c r="D62" s="545"/>
      <c r="E62" s="509">
        <f>C62-D62</f>
        <v>0</v>
      </c>
      <c r="F62" s="536"/>
    </row>
    <row r="63" spans="1:6" s="191" customFormat="1" ht="12.9" customHeight="1" thickBot="1" x14ac:dyDescent="0.3">
      <c r="A63" s="1495" t="s">
        <v>1573</v>
      </c>
      <c r="B63" s="1496"/>
      <c r="C63" s="546">
        <f>C7+C42+C58</f>
        <v>0</v>
      </c>
      <c r="D63" s="546">
        <f>D7+D42+D58</f>
        <v>0</v>
      </c>
      <c r="E63" s="547">
        <f>E7+E42+E58</f>
        <v>0</v>
      </c>
      <c r="F63" s="548">
        <f>F7+F42+F58</f>
        <v>0</v>
      </c>
    </row>
    <row r="64" spans="1:6" ht="14.55" thickTop="1" thickBot="1" x14ac:dyDescent="0.3"/>
    <row r="65" spans="1:5" ht="29.95" customHeight="1" thickTop="1" thickBot="1" x14ac:dyDescent="0.3">
      <c r="A65" s="1497" t="s">
        <v>1181</v>
      </c>
      <c r="B65" s="1498"/>
      <c r="C65" s="549" t="str">
        <f>C5</f>
        <v>Situation au 30 juin 2006</v>
      </c>
      <c r="D65" s="549" t="str">
        <f>F5</f>
        <v>Situation au 31/12/2005</v>
      </c>
      <c r="E65" s="550"/>
    </row>
    <row r="66" spans="1:5" ht="13.6" customHeight="1" thickBot="1" x14ac:dyDescent="0.3">
      <c r="A66" s="1481" t="s">
        <v>1182</v>
      </c>
      <c r="B66" s="1482"/>
      <c r="C66" s="551">
        <f>C67+C79+C81+C85+C88+C98</f>
        <v>0</v>
      </c>
      <c r="D66" s="503">
        <f>D67+D79+D81+D85+D88+D98</f>
        <v>0</v>
      </c>
      <c r="E66" s="552"/>
    </row>
    <row r="67" spans="1:5" ht="13.6" customHeight="1" x14ac:dyDescent="0.25">
      <c r="A67" s="1499" t="s">
        <v>1183</v>
      </c>
      <c r="B67" s="1500"/>
      <c r="C67" s="553">
        <f>C68-C69+SUM(C71:C78)</f>
        <v>0</v>
      </c>
      <c r="D67" s="554">
        <f>D68-D69+SUM(D71:D78)</f>
        <v>0</v>
      </c>
    </row>
    <row r="68" spans="1:5" ht="13.6" customHeight="1" x14ac:dyDescent="0.25">
      <c r="A68" s="1501" t="s">
        <v>1184</v>
      </c>
      <c r="B68" s="1502"/>
      <c r="C68" s="555"/>
      <c r="D68" s="556"/>
    </row>
    <row r="69" spans="1:5" ht="13.6" customHeight="1" x14ac:dyDescent="0.25">
      <c r="A69" s="1501" t="s">
        <v>1185</v>
      </c>
      <c r="B69" s="1502"/>
      <c r="C69" s="557"/>
      <c r="D69" s="558"/>
    </row>
    <row r="70" spans="1:5" ht="13.6" customHeight="1" x14ac:dyDescent="0.25">
      <c r="A70" s="1501" t="s">
        <v>1186</v>
      </c>
      <c r="B70" s="1502"/>
      <c r="C70" s="559"/>
      <c r="D70" s="556"/>
    </row>
    <row r="71" spans="1:5" ht="13.6" customHeight="1" x14ac:dyDescent="0.25">
      <c r="A71" s="1501" t="s">
        <v>1187</v>
      </c>
      <c r="B71" s="1502"/>
      <c r="C71" s="557"/>
      <c r="D71" s="558"/>
    </row>
    <row r="72" spans="1:5" ht="13.6" customHeight="1" x14ac:dyDescent="0.25">
      <c r="A72" s="1501" t="s">
        <v>1188</v>
      </c>
      <c r="B72" s="1502"/>
      <c r="C72" s="560"/>
      <c r="D72" s="561"/>
    </row>
    <row r="73" spans="1:5" ht="13.6" customHeight="1" x14ac:dyDescent="0.25">
      <c r="A73" s="1501" t="s">
        <v>1189</v>
      </c>
      <c r="B73" s="1502"/>
      <c r="C73" s="559"/>
      <c r="D73" s="556"/>
    </row>
    <row r="74" spans="1:5" ht="13.6" customHeight="1" x14ac:dyDescent="0.25">
      <c r="A74" s="1501" t="s">
        <v>1190</v>
      </c>
      <c r="B74" s="1502"/>
      <c r="C74" s="557"/>
      <c r="D74" s="558"/>
    </row>
    <row r="75" spans="1:5" ht="13.6" customHeight="1" x14ac:dyDescent="0.25">
      <c r="A75" s="1501" t="s">
        <v>1191</v>
      </c>
      <c r="B75" s="1502"/>
      <c r="C75" s="560"/>
      <c r="D75" s="561"/>
    </row>
    <row r="76" spans="1:5" ht="13.6" customHeight="1" x14ac:dyDescent="0.25">
      <c r="A76" s="1501" t="s">
        <v>501</v>
      </c>
      <c r="B76" s="1502"/>
      <c r="C76" s="559"/>
      <c r="D76" s="556"/>
    </row>
    <row r="77" spans="1:5" ht="13.6" customHeight="1" x14ac:dyDescent="0.25">
      <c r="A77" s="1501" t="s">
        <v>1192</v>
      </c>
      <c r="B77" s="1502"/>
      <c r="C77" s="555"/>
      <c r="D77" s="562"/>
    </row>
    <row r="78" spans="1:5" ht="13.6" customHeight="1" thickBot="1" x14ac:dyDescent="0.3">
      <c r="A78" s="1501" t="s">
        <v>1193</v>
      </c>
      <c r="B78" s="1502"/>
      <c r="C78" s="557"/>
      <c r="D78" s="558"/>
    </row>
    <row r="79" spans="1:5" ht="13.6" customHeight="1" x14ac:dyDescent="0.25">
      <c r="A79" s="1499" t="s">
        <v>1194</v>
      </c>
      <c r="B79" s="1500"/>
      <c r="C79" s="553">
        <f>C80</f>
        <v>0</v>
      </c>
      <c r="D79" s="554">
        <f>D80</f>
        <v>0</v>
      </c>
    </row>
    <row r="80" spans="1:5" ht="13.6" customHeight="1" thickBot="1" x14ac:dyDescent="0.3">
      <c r="A80" s="1501" t="s">
        <v>1195</v>
      </c>
      <c r="B80" s="1502"/>
      <c r="C80" s="563"/>
      <c r="D80" s="564"/>
    </row>
    <row r="81" spans="1:4" ht="13.6" customHeight="1" x14ac:dyDescent="0.25">
      <c r="A81" s="1499" t="s">
        <v>1196</v>
      </c>
      <c r="B81" s="1500"/>
      <c r="C81" s="553">
        <f>C82+C83+C84</f>
        <v>0</v>
      </c>
      <c r="D81" s="554">
        <f>D82+D83+D84</f>
        <v>0</v>
      </c>
    </row>
    <row r="82" spans="1:4" ht="13.6" customHeight="1" x14ac:dyDescent="0.25">
      <c r="A82" s="1501" t="s">
        <v>1197</v>
      </c>
      <c r="B82" s="1502"/>
      <c r="C82" s="555"/>
      <c r="D82" s="556"/>
    </row>
    <row r="83" spans="1:4" ht="13.6" customHeight="1" x14ac:dyDescent="0.25">
      <c r="A83" s="1501" t="s">
        <v>1198</v>
      </c>
      <c r="B83" s="1502"/>
      <c r="C83" s="559"/>
      <c r="D83" s="556"/>
    </row>
    <row r="84" spans="1:4" ht="13.6" customHeight="1" thickBot="1" x14ac:dyDescent="0.3">
      <c r="A84" s="1501" t="s">
        <v>1199</v>
      </c>
      <c r="B84" s="1502"/>
      <c r="C84" s="557"/>
      <c r="D84" s="558"/>
    </row>
    <row r="85" spans="1:4" ht="13.6" customHeight="1" x14ac:dyDescent="0.25">
      <c r="A85" s="1499" t="s">
        <v>1200</v>
      </c>
      <c r="B85" s="1500"/>
      <c r="C85" s="553">
        <f>C86+C87</f>
        <v>0</v>
      </c>
      <c r="D85" s="554">
        <f>D86+D87</f>
        <v>0</v>
      </c>
    </row>
    <row r="86" spans="1:4" ht="13.6" customHeight="1" x14ac:dyDescent="0.25">
      <c r="A86" s="345" t="s">
        <v>1201</v>
      </c>
      <c r="B86" s="346"/>
      <c r="C86" s="555"/>
      <c r="D86" s="556"/>
    </row>
    <row r="87" spans="1:4" ht="13.6" customHeight="1" thickBot="1" x14ac:dyDescent="0.3">
      <c r="A87" s="347" t="s">
        <v>1202</v>
      </c>
      <c r="B87" s="348"/>
      <c r="C87" s="557"/>
      <c r="D87" s="558"/>
    </row>
    <row r="88" spans="1:4" ht="13.6" customHeight="1" x14ac:dyDescent="0.25">
      <c r="A88" s="1499" t="s">
        <v>1203</v>
      </c>
      <c r="B88" s="1500"/>
      <c r="C88" s="553">
        <f>SUM(C89:C97)</f>
        <v>0</v>
      </c>
      <c r="D88" s="554">
        <f>SUM(D89:D97)</f>
        <v>0</v>
      </c>
    </row>
    <row r="89" spans="1:4" ht="13.6" customHeight="1" x14ac:dyDescent="0.25">
      <c r="A89" s="1501" t="s">
        <v>1204</v>
      </c>
      <c r="B89" s="1502"/>
      <c r="C89" s="555"/>
      <c r="D89" s="556"/>
    </row>
    <row r="90" spans="1:4" ht="13.6" customHeight="1" x14ac:dyDescent="0.25">
      <c r="A90" s="1501" t="s">
        <v>1205</v>
      </c>
      <c r="B90" s="1502"/>
      <c r="C90" s="557"/>
      <c r="D90" s="558"/>
    </row>
    <row r="91" spans="1:4" ht="13.6" customHeight="1" x14ac:dyDescent="0.25">
      <c r="A91" s="1501" t="s">
        <v>1206</v>
      </c>
      <c r="B91" s="1502"/>
      <c r="C91" s="559"/>
      <c r="D91" s="556"/>
    </row>
    <row r="92" spans="1:4" ht="13.6" customHeight="1" x14ac:dyDescent="0.25">
      <c r="A92" s="1501" t="s">
        <v>416</v>
      </c>
      <c r="B92" s="1502"/>
      <c r="C92" s="557"/>
      <c r="D92" s="558"/>
    </row>
    <row r="93" spans="1:4" ht="13.6" customHeight="1" x14ac:dyDescent="0.25">
      <c r="A93" s="1501" t="s">
        <v>418</v>
      </c>
      <c r="B93" s="1502"/>
      <c r="C93" s="559"/>
      <c r="D93" s="556"/>
    </row>
    <row r="94" spans="1:4" ht="13.6" customHeight="1" x14ac:dyDescent="0.25">
      <c r="A94" s="1501" t="s">
        <v>420</v>
      </c>
      <c r="B94" s="1502"/>
      <c r="C94" s="555"/>
      <c r="D94" s="562"/>
    </row>
    <row r="95" spans="1:4" ht="13.6" customHeight="1" x14ac:dyDescent="0.25">
      <c r="A95" s="1501" t="s">
        <v>502</v>
      </c>
      <c r="B95" s="1502"/>
      <c r="C95" s="555"/>
      <c r="D95" s="562"/>
    </row>
    <row r="96" spans="1:4" ht="13.6" customHeight="1" x14ac:dyDescent="0.25">
      <c r="A96" s="1501" t="s">
        <v>349</v>
      </c>
      <c r="B96" s="1502"/>
      <c r="C96" s="555"/>
      <c r="D96" s="562"/>
    </row>
    <row r="97" spans="1:4" ht="13.6" customHeight="1" thickBot="1" x14ac:dyDescent="0.3">
      <c r="A97" s="1501" t="s">
        <v>1621</v>
      </c>
      <c r="B97" s="1502"/>
      <c r="C97" s="555"/>
      <c r="D97" s="562"/>
    </row>
    <row r="98" spans="1:4" ht="13.6" customHeight="1" x14ac:dyDescent="0.25">
      <c r="A98" s="1499" t="s">
        <v>1207</v>
      </c>
      <c r="B98" s="1500"/>
      <c r="C98" s="553">
        <f>C99+C100</f>
        <v>0</v>
      </c>
      <c r="D98" s="554">
        <f>D99+D100</f>
        <v>0</v>
      </c>
    </row>
    <row r="99" spans="1:4" ht="13.6" customHeight="1" x14ac:dyDescent="0.25">
      <c r="A99" s="1501" t="s">
        <v>1208</v>
      </c>
      <c r="B99" s="1502"/>
      <c r="C99" s="555"/>
      <c r="D99" s="556"/>
    </row>
    <row r="100" spans="1:4" ht="13.6" customHeight="1" thickBot="1" x14ac:dyDescent="0.3">
      <c r="A100" s="1501" t="s">
        <v>1209</v>
      </c>
      <c r="B100" s="1502"/>
      <c r="C100" s="557"/>
      <c r="D100" s="558"/>
    </row>
    <row r="101" spans="1:4" ht="13.6" customHeight="1" thickBot="1" x14ac:dyDescent="0.3">
      <c r="A101" s="1481" t="s">
        <v>1210</v>
      </c>
      <c r="B101" s="1482"/>
      <c r="C101" s="551">
        <f>C102+C104+C113+C114</f>
        <v>0</v>
      </c>
      <c r="D101" s="503">
        <f>D102+D104+D113+D114</f>
        <v>0</v>
      </c>
    </row>
    <row r="102" spans="1:4" ht="13.6" customHeight="1" x14ac:dyDescent="0.25">
      <c r="A102" s="1499" t="s">
        <v>1211</v>
      </c>
      <c r="B102" s="1500"/>
      <c r="C102" s="553">
        <f>C103</f>
        <v>0</v>
      </c>
      <c r="D102" s="554">
        <f>D103</f>
        <v>0</v>
      </c>
    </row>
    <row r="103" spans="1:4" ht="13.6" customHeight="1" thickBot="1" x14ac:dyDescent="0.3">
      <c r="A103" s="349" t="s">
        <v>310</v>
      </c>
      <c r="B103" s="350"/>
      <c r="C103" s="563"/>
      <c r="D103" s="564"/>
    </row>
    <row r="104" spans="1:4" ht="13.6" customHeight="1" x14ac:dyDescent="0.25">
      <c r="A104" s="1499" t="s">
        <v>311</v>
      </c>
      <c r="B104" s="1500"/>
      <c r="C104" s="553">
        <f>SUM(C105:C112)</f>
        <v>0</v>
      </c>
      <c r="D104" s="554">
        <f>SUM(D105:D112)</f>
        <v>0</v>
      </c>
    </row>
    <row r="105" spans="1:4" ht="13.6" customHeight="1" x14ac:dyDescent="0.25">
      <c r="A105" s="1501" t="s">
        <v>312</v>
      </c>
      <c r="B105" s="1502"/>
      <c r="C105" s="555"/>
      <c r="D105" s="556"/>
    </row>
    <row r="106" spans="1:4" ht="13.6" customHeight="1" x14ac:dyDescent="0.25">
      <c r="A106" s="1501" t="s">
        <v>488</v>
      </c>
      <c r="B106" s="1502"/>
      <c r="C106" s="557"/>
      <c r="D106" s="558"/>
    </row>
    <row r="107" spans="1:4" ht="13.6" customHeight="1" x14ac:dyDescent="0.25">
      <c r="A107" s="1501" t="s">
        <v>489</v>
      </c>
      <c r="B107" s="1502"/>
      <c r="C107" s="559"/>
      <c r="D107" s="556"/>
    </row>
    <row r="108" spans="1:4" ht="13.6" customHeight="1" x14ac:dyDescent="0.25">
      <c r="A108" s="1501" t="s">
        <v>490</v>
      </c>
      <c r="B108" s="1502"/>
      <c r="C108" s="557"/>
      <c r="D108" s="558"/>
    </row>
    <row r="109" spans="1:4" ht="13.6" customHeight="1" x14ac:dyDescent="0.25">
      <c r="A109" s="1501" t="s">
        <v>491</v>
      </c>
      <c r="B109" s="1502"/>
      <c r="C109" s="559"/>
      <c r="D109" s="556"/>
    </row>
    <row r="110" spans="1:4" ht="13.6" customHeight="1" x14ac:dyDescent="0.25">
      <c r="A110" s="1501" t="s">
        <v>492</v>
      </c>
      <c r="B110" s="1502"/>
      <c r="C110" s="557"/>
      <c r="D110" s="558"/>
    </row>
    <row r="111" spans="1:4" ht="13.6" customHeight="1" x14ac:dyDescent="0.25">
      <c r="A111" s="1501" t="s">
        <v>493</v>
      </c>
      <c r="B111" s="1502"/>
      <c r="C111" s="559"/>
      <c r="D111" s="556"/>
    </row>
    <row r="112" spans="1:4" ht="13.6" customHeight="1" thickBot="1" x14ac:dyDescent="0.3">
      <c r="A112" s="1501" t="s">
        <v>494</v>
      </c>
      <c r="B112" s="1502"/>
      <c r="C112" s="557"/>
      <c r="D112" s="558"/>
    </row>
    <row r="113" spans="1:4" ht="13.6" customHeight="1" thickBot="1" x14ac:dyDescent="0.3">
      <c r="A113" s="1499" t="s">
        <v>495</v>
      </c>
      <c r="B113" s="1500"/>
      <c r="C113" s="565"/>
      <c r="D113" s="566"/>
    </row>
    <row r="114" spans="1:4" ht="13.6" customHeight="1" thickBot="1" x14ac:dyDescent="0.3">
      <c r="A114" s="1499" t="s">
        <v>496</v>
      </c>
      <c r="B114" s="1500"/>
      <c r="C114" s="565"/>
      <c r="D114" s="566"/>
    </row>
    <row r="115" spans="1:4" ht="13.6" customHeight="1" thickBot="1" x14ac:dyDescent="0.3">
      <c r="A115" s="1481" t="s">
        <v>1176</v>
      </c>
      <c r="B115" s="1482"/>
      <c r="C115" s="551">
        <f>C116</f>
        <v>0</v>
      </c>
      <c r="D115" s="503">
        <f>D116</f>
        <v>0</v>
      </c>
    </row>
    <row r="116" spans="1:4" ht="13.6" customHeight="1" x14ac:dyDescent="0.25">
      <c r="A116" s="1499" t="s">
        <v>497</v>
      </c>
      <c r="B116" s="1500"/>
      <c r="C116" s="553">
        <f>C117+C118+C119</f>
        <v>0</v>
      </c>
      <c r="D116" s="554">
        <f>D117+D118+D119</f>
        <v>0</v>
      </c>
    </row>
    <row r="117" spans="1:4" ht="13.6" customHeight="1" x14ac:dyDescent="0.25">
      <c r="A117" s="1501" t="s">
        <v>498</v>
      </c>
      <c r="B117" s="1502"/>
      <c r="C117" s="555"/>
      <c r="D117" s="556"/>
    </row>
    <row r="118" spans="1:4" ht="13.6" customHeight="1" x14ac:dyDescent="0.25">
      <c r="A118" s="1501" t="s">
        <v>499</v>
      </c>
      <c r="B118" s="1502"/>
      <c r="C118" s="560"/>
      <c r="D118" s="561"/>
    </row>
    <row r="119" spans="1:4" ht="13.6" customHeight="1" thickBot="1" x14ac:dyDescent="0.3">
      <c r="A119" s="1501" t="s">
        <v>500</v>
      </c>
      <c r="B119" s="1502"/>
      <c r="C119" s="567"/>
      <c r="D119" s="568"/>
    </row>
    <row r="120" spans="1:4" ht="13.6" customHeight="1" thickBot="1" x14ac:dyDescent="0.3">
      <c r="A120" s="1503" t="s">
        <v>400</v>
      </c>
      <c r="B120" s="1504"/>
      <c r="C120" s="569">
        <f>C66+C101+C115</f>
        <v>0</v>
      </c>
      <c r="D120" s="570">
        <f>D66+D101+D115</f>
        <v>0</v>
      </c>
    </row>
    <row r="121" spans="1:4" ht="14" thickTop="1" x14ac:dyDescent="0.25"/>
  </sheetData>
  <mergeCells count="114">
    <mergeCell ref="A109:B109"/>
    <mergeCell ref="A110:B110"/>
    <mergeCell ref="A111:B111"/>
    <mergeCell ref="A112:B112"/>
    <mergeCell ref="A113:B113"/>
    <mergeCell ref="A114:B114"/>
    <mergeCell ref="A119:B119"/>
    <mergeCell ref="A120:B120"/>
    <mergeCell ref="A115:B115"/>
    <mergeCell ref="A116:B116"/>
    <mergeCell ref="A117:B117"/>
    <mergeCell ref="A118:B118"/>
    <mergeCell ref="A99:B99"/>
    <mergeCell ref="A100:B100"/>
    <mergeCell ref="A101:B101"/>
    <mergeCell ref="A102:B102"/>
    <mergeCell ref="A104:B104"/>
    <mergeCell ref="A105:B105"/>
    <mergeCell ref="A106:B106"/>
    <mergeCell ref="A107:B107"/>
    <mergeCell ref="A108:B108"/>
    <mergeCell ref="A90:B90"/>
    <mergeCell ref="A91:B91"/>
    <mergeCell ref="A92:B92"/>
    <mergeCell ref="A93:B93"/>
    <mergeCell ref="A94:B94"/>
    <mergeCell ref="A95:B95"/>
    <mergeCell ref="A96:B96"/>
    <mergeCell ref="A97:B97"/>
    <mergeCell ref="A98:B98"/>
    <mergeCell ref="A79:B79"/>
    <mergeCell ref="A80:B80"/>
    <mergeCell ref="A81:B81"/>
    <mergeCell ref="A82:B82"/>
    <mergeCell ref="A83:B83"/>
    <mergeCell ref="A84:B84"/>
    <mergeCell ref="A85:B85"/>
    <mergeCell ref="A88:B88"/>
    <mergeCell ref="A89:B89"/>
    <mergeCell ref="A70:B70"/>
    <mergeCell ref="A71:B71"/>
    <mergeCell ref="A72:B72"/>
    <mergeCell ref="A73:B73"/>
    <mergeCell ref="A74:B74"/>
    <mergeCell ref="A75:B75"/>
    <mergeCell ref="A76:B76"/>
    <mergeCell ref="A77:B77"/>
    <mergeCell ref="A78:B78"/>
    <mergeCell ref="A60:B60"/>
    <mergeCell ref="A61:B61"/>
    <mergeCell ref="A62:B62"/>
    <mergeCell ref="A63:B63"/>
    <mergeCell ref="A65:B65"/>
    <mergeCell ref="A66:B66"/>
    <mergeCell ref="A67:B67"/>
    <mergeCell ref="A68:B68"/>
    <mergeCell ref="A69:B69"/>
    <mergeCell ref="A51:B51"/>
    <mergeCell ref="A52:B52"/>
    <mergeCell ref="A53:B53"/>
    <mergeCell ref="A54:B54"/>
    <mergeCell ref="A55:B55"/>
    <mergeCell ref="A56:B56"/>
    <mergeCell ref="A57:B57"/>
    <mergeCell ref="A58:B58"/>
    <mergeCell ref="A59:B59"/>
    <mergeCell ref="A42:B42"/>
    <mergeCell ref="A43:B43"/>
    <mergeCell ref="A44:B44"/>
    <mergeCell ref="A45:B45"/>
    <mergeCell ref="A46:B46"/>
    <mergeCell ref="A47:B47"/>
    <mergeCell ref="A48:B48"/>
    <mergeCell ref="A49:B49"/>
    <mergeCell ref="A50:B50"/>
    <mergeCell ref="A33:B33"/>
    <mergeCell ref="A34:B34"/>
    <mergeCell ref="A35:B35"/>
    <mergeCell ref="A36:B36"/>
    <mergeCell ref="A37:B37"/>
    <mergeCell ref="A38:B38"/>
    <mergeCell ref="A39:B39"/>
    <mergeCell ref="A40:B40"/>
    <mergeCell ref="A41:B41"/>
    <mergeCell ref="A24:B24"/>
    <mergeCell ref="A25:B25"/>
    <mergeCell ref="A26:B26"/>
    <mergeCell ref="A27:B27"/>
    <mergeCell ref="A28:B28"/>
    <mergeCell ref="A29:B29"/>
    <mergeCell ref="A30:B30"/>
    <mergeCell ref="A31:B31"/>
    <mergeCell ref="A32:B32"/>
    <mergeCell ref="A15:B15"/>
    <mergeCell ref="A16:B16"/>
    <mergeCell ref="A17:B17"/>
    <mergeCell ref="A18:B18"/>
    <mergeCell ref="A19:B19"/>
    <mergeCell ref="A20:B20"/>
    <mergeCell ref="A21:B21"/>
    <mergeCell ref="A22:B22"/>
    <mergeCell ref="A23:B23"/>
    <mergeCell ref="A2:F2"/>
    <mergeCell ref="A5:B6"/>
    <mergeCell ref="C5:E5"/>
    <mergeCell ref="F5:F6"/>
    <mergeCell ref="A13:B13"/>
    <mergeCell ref="A14:B14"/>
    <mergeCell ref="A7:B7"/>
    <mergeCell ref="A8:B8"/>
    <mergeCell ref="A9:B9"/>
    <mergeCell ref="A10:B10"/>
    <mergeCell ref="A11:B11"/>
    <mergeCell ref="A12:B12"/>
  </mergeCells>
  <phoneticPr fontId="14" type="noConversion"/>
  <pageMargins left="0.21" right="0.27" top="0.24" bottom="0.28000000000000003" header="0.17" footer="0.24"/>
  <pageSetup paperSize="9" orientation="portrait"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1"/>
  <dimension ref="A2:G148"/>
  <sheetViews>
    <sheetView showGridLines="0" workbookViewId="0">
      <selection sqref="A1:H1"/>
    </sheetView>
  </sheetViews>
  <sheetFormatPr baseColWidth="10" defaultColWidth="11.453125" defaultRowHeight="13.45" x14ac:dyDescent="0.25"/>
  <cols>
    <col min="1" max="1" width="5.1796875" style="14" customWidth="1"/>
    <col min="2" max="2" width="39.453125" style="14" customWidth="1"/>
    <col min="3" max="3" width="11.453125" style="280"/>
    <col min="4" max="4" width="10.7265625" style="280" customWidth="1"/>
    <col min="5" max="6" width="11.453125" style="280"/>
    <col min="7" max="16384" width="11.453125" style="14"/>
  </cols>
  <sheetData>
    <row r="2" spans="1:7" x14ac:dyDescent="0.25">
      <c r="A2" s="1116" t="s">
        <v>1104</v>
      </c>
      <c r="B2" s="1116"/>
      <c r="C2" s="1116"/>
      <c r="D2" s="1116"/>
      <c r="E2" s="1116"/>
      <c r="F2" s="1116"/>
    </row>
    <row r="3" spans="1:7" ht="14" thickBot="1" x14ac:dyDescent="0.3">
      <c r="A3" s="1116" t="s">
        <v>1249</v>
      </c>
      <c r="B3" s="1116"/>
      <c r="C3" s="1116"/>
      <c r="D3" s="1116"/>
      <c r="E3" s="1116"/>
      <c r="F3" s="1116"/>
    </row>
    <row r="4" spans="1:7" ht="24.75" thickTop="1" thickBot="1" x14ac:dyDescent="0.3">
      <c r="A4" s="353"/>
      <c r="B4" s="354" t="s">
        <v>464</v>
      </c>
      <c r="C4" s="1505" t="s">
        <v>426</v>
      </c>
      <c r="D4" s="1506"/>
      <c r="E4" s="1506"/>
      <c r="F4" s="870" t="s">
        <v>425</v>
      </c>
      <c r="G4" s="871" t="s">
        <v>427</v>
      </c>
    </row>
    <row r="5" spans="1:7" ht="14" thickBot="1" x14ac:dyDescent="0.3">
      <c r="A5" s="355"/>
      <c r="B5" s="356"/>
      <c r="C5" s="571" t="s">
        <v>857</v>
      </c>
      <c r="D5" s="572" t="s">
        <v>504</v>
      </c>
      <c r="E5" s="594" t="s">
        <v>820</v>
      </c>
      <c r="F5" s="872" t="s">
        <v>820</v>
      </c>
      <c r="G5" s="873" t="s">
        <v>820</v>
      </c>
    </row>
    <row r="6" spans="1:7" ht="14" thickBot="1" x14ac:dyDescent="0.3">
      <c r="A6" s="357">
        <v>1</v>
      </c>
      <c r="B6" s="358" t="s">
        <v>505</v>
      </c>
      <c r="C6" s="504">
        <f>C7</f>
        <v>0</v>
      </c>
      <c r="D6" s="573">
        <f>D7</f>
        <v>0</v>
      </c>
      <c r="E6" s="596">
        <f>E7</f>
        <v>0</v>
      </c>
      <c r="F6" s="874">
        <f>F7</f>
        <v>0</v>
      </c>
      <c r="G6" s="875">
        <f>G7</f>
        <v>0</v>
      </c>
    </row>
    <row r="7" spans="1:7" ht="14" thickBot="1" x14ac:dyDescent="0.3">
      <c r="A7" s="359"/>
      <c r="B7" s="360" t="s">
        <v>506</v>
      </c>
      <c r="C7" s="574"/>
      <c r="D7" s="575"/>
      <c r="E7" s="869">
        <f>C7-D7</f>
        <v>0</v>
      </c>
      <c r="F7" s="876"/>
      <c r="G7" s="877"/>
    </row>
    <row r="8" spans="1:7" ht="14" thickBot="1" x14ac:dyDescent="0.3">
      <c r="A8" s="357">
        <v>2</v>
      </c>
      <c r="B8" s="361" t="s">
        <v>537</v>
      </c>
      <c r="C8" s="576">
        <f>SUM(C9:C11)</f>
        <v>0</v>
      </c>
      <c r="D8" s="577"/>
      <c r="E8" s="603">
        <f>SUM(E9:E11)</f>
        <v>0</v>
      </c>
      <c r="F8" s="878">
        <f>SUM(F9:F11)</f>
        <v>0</v>
      </c>
      <c r="G8" s="879">
        <f>SUM(G9:G11)</f>
        <v>0</v>
      </c>
    </row>
    <row r="9" spans="1:7" x14ac:dyDescent="0.25">
      <c r="A9" s="363"/>
      <c r="B9" s="364" t="s">
        <v>1212</v>
      </c>
      <c r="C9" s="579"/>
      <c r="D9" s="580"/>
      <c r="E9" s="604">
        <f>+C9</f>
        <v>0</v>
      </c>
      <c r="F9" s="880"/>
      <c r="G9" s="881"/>
    </row>
    <row r="10" spans="1:7" x14ac:dyDescent="0.25">
      <c r="A10" s="363"/>
      <c r="B10" s="364" t="s">
        <v>1213</v>
      </c>
      <c r="C10" s="579"/>
      <c r="D10" s="580"/>
      <c r="E10" s="602">
        <f t="shared" ref="E10:E19" si="0">+C10</f>
        <v>0</v>
      </c>
      <c r="F10" s="882"/>
      <c r="G10" s="883"/>
    </row>
    <row r="11" spans="1:7" ht="14" thickBot="1" x14ac:dyDescent="0.3">
      <c r="A11" s="359"/>
      <c r="B11" s="360" t="s">
        <v>1214</v>
      </c>
      <c r="C11" s="581"/>
      <c r="D11" s="580"/>
      <c r="E11" s="610">
        <f t="shared" si="0"/>
        <v>0</v>
      </c>
      <c r="F11" s="884"/>
      <c r="G11" s="885"/>
    </row>
    <row r="12" spans="1:7" ht="14" thickBot="1" x14ac:dyDescent="0.3">
      <c r="A12" s="365">
        <v>3</v>
      </c>
      <c r="B12" s="366" t="s">
        <v>1215</v>
      </c>
      <c r="C12" s="582">
        <f>SUM(C13:C20)</f>
        <v>0</v>
      </c>
      <c r="D12" s="583">
        <f>D13+D14+D15+D20</f>
        <v>0</v>
      </c>
      <c r="E12" s="603">
        <f>SUM(E13:E20)</f>
        <v>0</v>
      </c>
      <c r="F12" s="878">
        <f>SUM(F13:F20)</f>
        <v>0</v>
      </c>
      <c r="G12" s="879">
        <f>SUM(G13:G20)</f>
        <v>0</v>
      </c>
    </row>
    <row r="13" spans="1:7" x14ac:dyDescent="0.25">
      <c r="A13" s="367"/>
      <c r="B13" s="368" t="s">
        <v>558</v>
      </c>
      <c r="C13" s="584"/>
      <c r="D13" s="585"/>
      <c r="E13" s="599">
        <f>C13-D13</f>
        <v>0</v>
      </c>
      <c r="F13" s="880"/>
      <c r="G13" s="881"/>
    </row>
    <row r="14" spans="1:7" x14ac:dyDescent="0.25">
      <c r="A14" s="367"/>
      <c r="B14" s="368" t="s">
        <v>1216</v>
      </c>
      <c r="C14" s="586"/>
      <c r="D14" s="587"/>
      <c r="E14" s="605">
        <f>C14-D14</f>
        <v>0</v>
      </c>
      <c r="F14" s="882"/>
      <c r="G14" s="883"/>
    </row>
    <row r="15" spans="1:7" x14ac:dyDescent="0.25">
      <c r="A15" s="367"/>
      <c r="B15" s="368" t="s">
        <v>1217</v>
      </c>
      <c r="C15" s="586"/>
      <c r="D15" s="587"/>
      <c r="E15" s="605">
        <f>C15-D15</f>
        <v>0</v>
      </c>
      <c r="F15" s="882"/>
      <c r="G15" s="883"/>
    </row>
    <row r="16" spans="1:7" x14ac:dyDescent="0.25">
      <c r="A16" s="367"/>
      <c r="B16" s="368" t="s">
        <v>1218</v>
      </c>
      <c r="C16" s="586"/>
      <c r="D16" s="588"/>
      <c r="E16" s="602">
        <f t="shared" si="0"/>
        <v>0</v>
      </c>
      <c r="F16" s="884"/>
      <c r="G16" s="885"/>
    </row>
    <row r="17" spans="1:7" x14ac:dyDescent="0.25">
      <c r="A17" s="367"/>
      <c r="B17" s="368" t="s">
        <v>1219</v>
      </c>
      <c r="C17" s="586"/>
      <c r="D17" s="588"/>
      <c r="E17" s="610">
        <f t="shared" si="0"/>
        <v>0</v>
      </c>
      <c r="F17" s="886"/>
      <c r="G17" s="887"/>
    </row>
    <row r="18" spans="1:7" ht="23.65" x14ac:dyDescent="0.25">
      <c r="A18" s="367"/>
      <c r="B18" s="368" t="s">
        <v>1220</v>
      </c>
      <c r="C18" s="586"/>
      <c r="D18" s="588"/>
      <c r="E18" s="610">
        <f>C18</f>
        <v>0</v>
      </c>
      <c r="F18" s="886"/>
      <c r="G18" s="887"/>
    </row>
    <row r="19" spans="1:7" x14ac:dyDescent="0.25">
      <c r="A19" s="367"/>
      <c r="B19" s="368" t="s">
        <v>1221</v>
      </c>
      <c r="C19" s="586"/>
      <c r="D19" s="587"/>
      <c r="E19" s="610">
        <f t="shared" si="0"/>
        <v>0</v>
      </c>
      <c r="F19" s="886"/>
      <c r="G19" s="887"/>
    </row>
    <row r="20" spans="1:7" ht="14" thickBot="1" x14ac:dyDescent="0.3">
      <c r="A20" s="367"/>
      <c r="B20" s="368" t="s">
        <v>1222</v>
      </c>
      <c r="C20" s="586"/>
      <c r="D20" s="587"/>
      <c r="E20" s="610">
        <f>C20-D20</f>
        <v>0</v>
      </c>
      <c r="F20" s="886"/>
      <c r="G20" s="887"/>
    </row>
    <row r="21" spans="1:7" ht="14" thickBot="1" x14ac:dyDescent="0.3">
      <c r="A21" s="357">
        <v>4</v>
      </c>
      <c r="B21" s="358" t="s">
        <v>765</v>
      </c>
      <c r="C21" s="589">
        <f>SUM(C22:C28)</f>
        <v>0</v>
      </c>
      <c r="D21" s="577"/>
      <c r="E21" s="603">
        <f>SUM(E22:E28)</f>
        <v>0</v>
      </c>
      <c r="F21" s="878">
        <f>SUM(F22:F28)</f>
        <v>0</v>
      </c>
      <c r="G21" s="879">
        <f>SUM(G22:G28)</f>
        <v>0</v>
      </c>
    </row>
    <row r="22" spans="1:7" x14ac:dyDescent="0.25">
      <c r="A22" s="363"/>
      <c r="B22" s="350" t="s">
        <v>1223</v>
      </c>
      <c r="C22" s="586"/>
      <c r="D22" s="580"/>
      <c r="E22" s="610">
        <f t="shared" ref="E22:E47" si="1">C22</f>
        <v>0</v>
      </c>
      <c r="F22" s="888"/>
      <c r="G22" s="889"/>
    </row>
    <row r="23" spans="1:7" x14ac:dyDescent="0.25">
      <c r="A23" s="363"/>
      <c r="B23" s="350" t="s">
        <v>1224</v>
      </c>
      <c r="C23" s="586"/>
      <c r="D23" s="580"/>
      <c r="E23" s="610">
        <f t="shared" si="1"/>
        <v>0</v>
      </c>
      <c r="F23" s="888"/>
      <c r="G23" s="889"/>
    </row>
    <row r="24" spans="1:7" x14ac:dyDescent="0.25">
      <c r="A24" s="363"/>
      <c r="B24" s="350" t="s">
        <v>1225</v>
      </c>
      <c r="C24" s="586"/>
      <c r="D24" s="580"/>
      <c r="E24" s="604">
        <f t="shared" si="1"/>
        <v>0</v>
      </c>
      <c r="F24" s="890"/>
      <c r="G24" s="891"/>
    </row>
    <row r="25" spans="1:7" x14ac:dyDescent="0.25">
      <c r="A25" s="363"/>
      <c r="B25" s="350" t="s">
        <v>1226</v>
      </c>
      <c r="C25" s="586"/>
      <c r="D25" s="580"/>
      <c r="E25" s="602">
        <f t="shared" si="1"/>
        <v>0</v>
      </c>
      <c r="F25" s="892"/>
      <c r="G25" s="893"/>
    </row>
    <row r="26" spans="1:7" x14ac:dyDescent="0.25">
      <c r="A26" s="363"/>
      <c r="B26" s="350" t="s">
        <v>1227</v>
      </c>
      <c r="C26" s="586"/>
      <c r="D26" s="580"/>
      <c r="E26" s="604">
        <f t="shared" si="1"/>
        <v>0</v>
      </c>
      <c r="F26" s="890"/>
      <c r="G26" s="891"/>
    </row>
    <row r="27" spans="1:7" x14ac:dyDescent="0.25">
      <c r="A27" s="363"/>
      <c r="B27" s="350" t="s">
        <v>1228</v>
      </c>
      <c r="C27" s="586"/>
      <c r="D27" s="580"/>
      <c r="E27" s="605">
        <f t="shared" si="1"/>
        <v>0</v>
      </c>
      <c r="F27" s="894"/>
      <c r="G27" s="895"/>
    </row>
    <row r="28" spans="1:7" ht="14" thickBot="1" x14ac:dyDescent="0.3">
      <c r="A28" s="359"/>
      <c r="B28" s="369" t="s">
        <v>1229</v>
      </c>
      <c r="C28" s="586"/>
      <c r="D28" s="580"/>
      <c r="E28" s="602">
        <f t="shared" si="1"/>
        <v>0</v>
      </c>
      <c r="F28" s="892"/>
      <c r="G28" s="893"/>
    </row>
    <row r="29" spans="1:7" ht="24.2" thickBot="1" x14ac:dyDescent="0.3">
      <c r="A29" s="357">
        <v>5</v>
      </c>
      <c r="B29" s="361" t="s">
        <v>1324</v>
      </c>
      <c r="C29" s="589">
        <f>SUM(C30:C37)</f>
        <v>0</v>
      </c>
      <c r="D29" s="577"/>
      <c r="E29" s="603">
        <f>SUM(E30:E37)</f>
        <v>0</v>
      </c>
      <c r="F29" s="878">
        <f>SUM(F30:F37)</f>
        <v>0</v>
      </c>
      <c r="G29" s="879">
        <f>SUM(G30:G37)</f>
        <v>0</v>
      </c>
    </row>
    <row r="30" spans="1:7" x14ac:dyDescent="0.25">
      <c r="A30" s="363"/>
      <c r="B30" s="364" t="s">
        <v>1230</v>
      </c>
      <c r="C30" s="586"/>
      <c r="D30" s="580"/>
      <c r="E30" s="610">
        <f t="shared" si="1"/>
        <v>0</v>
      </c>
      <c r="F30" s="896"/>
      <c r="G30" s="897"/>
    </row>
    <row r="31" spans="1:7" x14ac:dyDescent="0.25">
      <c r="A31" s="363"/>
      <c r="B31" s="350" t="s">
        <v>1231</v>
      </c>
      <c r="C31" s="586"/>
      <c r="D31" s="580"/>
      <c r="E31" s="610">
        <f t="shared" si="1"/>
        <v>0</v>
      </c>
      <c r="F31" s="884"/>
      <c r="G31" s="885"/>
    </row>
    <row r="32" spans="1:7" ht="23.65" x14ac:dyDescent="0.25">
      <c r="A32" s="363"/>
      <c r="B32" s="350" t="s">
        <v>1232</v>
      </c>
      <c r="C32" s="586"/>
      <c r="D32" s="580"/>
      <c r="E32" s="604">
        <f t="shared" si="1"/>
        <v>0</v>
      </c>
      <c r="F32" s="886"/>
      <c r="G32" s="887"/>
    </row>
    <row r="33" spans="1:7" x14ac:dyDescent="0.25">
      <c r="A33" s="363"/>
      <c r="B33" s="350" t="s">
        <v>1233</v>
      </c>
      <c r="C33" s="586"/>
      <c r="D33" s="580"/>
      <c r="E33" s="602">
        <f t="shared" si="1"/>
        <v>0</v>
      </c>
      <c r="F33" s="886"/>
      <c r="G33" s="887"/>
    </row>
    <row r="34" spans="1:7" x14ac:dyDescent="0.25">
      <c r="A34" s="363"/>
      <c r="B34" s="364" t="s">
        <v>1234</v>
      </c>
      <c r="C34" s="586"/>
      <c r="D34" s="580"/>
      <c r="E34" s="602">
        <f t="shared" si="1"/>
        <v>0</v>
      </c>
      <c r="F34" s="896"/>
      <c r="G34" s="897"/>
    </row>
    <row r="35" spans="1:7" x14ac:dyDescent="0.25">
      <c r="A35" s="363"/>
      <c r="B35" s="364" t="s">
        <v>1235</v>
      </c>
      <c r="C35" s="586"/>
      <c r="D35" s="580"/>
      <c r="E35" s="602">
        <f t="shared" si="1"/>
        <v>0</v>
      </c>
      <c r="F35" s="882"/>
      <c r="G35" s="883"/>
    </row>
    <row r="36" spans="1:7" x14ac:dyDescent="0.25">
      <c r="A36" s="363"/>
      <c r="B36" s="364" t="s">
        <v>1236</v>
      </c>
      <c r="C36" s="586"/>
      <c r="D36" s="580"/>
      <c r="E36" s="602">
        <f t="shared" si="1"/>
        <v>0</v>
      </c>
      <c r="F36" s="882"/>
      <c r="G36" s="883"/>
    </row>
    <row r="37" spans="1:7" ht="14" thickBot="1" x14ac:dyDescent="0.3">
      <c r="A37" s="359"/>
      <c r="B37" s="360" t="s">
        <v>1237</v>
      </c>
      <c r="C37" s="586"/>
      <c r="D37" s="580"/>
      <c r="E37" s="605">
        <f t="shared" si="1"/>
        <v>0</v>
      </c>
      <c r="F37" s="882"/>
      <c r="G37" s="883"/>
    </row>
    <row r="38" spans="1:7" ht="24.2" thickBot="1" x14ac:dyDescent="0.3">
      <c r="A38" s="357">
        <v>6</v>
      </c>
      <c r="B38" s="361" t="s">
        <v>1238</v>
      </c>
      <c r="C38" s="589">
        <f>SUM(C39:C47)</f>
        <v>0</v>
      </c>
      <c r="D38" s="577"/>
      <c r="E38" s="603">
        <f>SUM(E39:E47)</f>
        <v>0</v>
      </c>
      <c r="F38" s="878">
        <f>SUM(F39:F47)</f>
        <v>0</v>
      </c>
      <c r="G38" s="879">
        <f>SUM(G39:G47)</f>
        <v>0</v>
      </c>
    </row>
    <row r="39" spans="1:7" x14ac:dyDescent="0.25">
      <c r="A39" s="363"/>
      <c r="B39" s="364" t="s">
        <v>1239</v>
      </c>
      <c r="C39" s="586"/>
      <c r="D39" s="580"/>
      <c r="E39" s="610">
        <f t="shared" si="1"/>
        <v>0</v>
      </c>
      <c r="F39" s="886"/>
      <c r="G39" s="887"/>
    </row>
    <row r="40" spans="1:7" x14ac:dyDescent="0.25">
      <c r="A40" s="363"/>
      <c r="B40" s="364" t="s">
        <v>1240</v>
      </c>
      <c r="C40" s="586"/>
      <c r="D40" s="580"/>
      <c r="E40" s="610">
        <f t="shared" si="1"/>
        <v>0</v>
      </c>
      <c r="F40" s="896"/>
      <c r="G40" s="897"/>
    </row>
    <row r="41" spans="1:7" x14ac:dyDescent="0.25">
      <c r="A41" s="363"/>
      <c r="B41" s="364" t="s">
        <v>1241</v>
      </c>
      <c r="C41" s="586"/>
      <c r="D41" s="580"/>
      <c r="E41" s="604">
        <f t="shared" si="1"/>
        <v>0</v>
      </c>
      <c r="F41" s="884"/>
      <c r="G41" s="885"/>
    </row>
    <row r="42" spans="1:7" x14ac:dyDescent="0.25">
      <c r="A42" s="363"/>
      <c r="B42" s="364" t="s">
        <v>1242</v>
      </c>
      <c r="C42" s="586"/>
      <c r="D42" s="580"/>
      <c r="E42" s="604">
        <f t="shared" si="1"/>
        <v>0</v>
      </c>
      <c r="F42" s="886"/>
      <c r="G42" s="887"/>
    </row>
    <row r="43" spans="1:7" x14ac:dyDescent="0.25">
      <c r="A43" s="363"/>
      <c r="B43" s="364" t="s">
        <v>1243</v>
      </c>
      <c r="C43" s="586"/>
      <c r="D43" s="580"/>
      <c r="E43" s="604">
        <f t="shared" si="1"/>
        <v>0</v>
      </c>
      <c r="F43" s="886"/>
      <c r="G43" s="887"/>
    </row>
    <row r="44" spans="1:7" x14ac:dyDescent="0.25">
      <c r="A44" s="363"/>
      <c r="B44" s="364" t="s">
        <v>1244</v>
      </c>
      <c r="C44" s="586"/>
      <c r="D44" s="580"/>
      <c r="E44" s="604">
        <f t="shared" si="1"/>
        <v>0</v>
      </c>
      <c r="F44" s="886"/>
      <c r="G44" s="887"/>
    </row>
    <row r="45" spans="1:7" x14ac:dyDescent="0.25">
      <c r="A45" s="363"/>
      <c r="B45" s="364" t="s">
        <v>1245</v>
      </c>
      <c r="C45" s="586"/>
      <c r="D45" s="580"/>
      <c r="E45" s="604">
        <f t="shared" si="1"/>
        <v>0</v>
      </c>
      <c r="F45" s="886"/>
      <c r="G45" s="887"/>
    </row>
    <row r="46" spans="1:7" x14ac:dyDescent="0.25">
      <c r="A46" s="363"/>
      <c r="B46" s="364" t="s">
        <v>1246</v>
      </c>
      <c r="C46" s="586"/>
      <c r="D46" s="580"/>
      <c r="E46" s="604">
        <f t="shared" si="1"/>
        <v>0</v>
      </c>
      <c r="F46" s="896"/>
      <c r="G46" s="897"/>
    </row>
    <row r="47" spans="1:7" ht="14" thickBot="1" x14ac:dyDescent="0.3">
      <c r="A47" s="363"/>
      <c r="B47" s="364" t="s">
        <v>1247</v>
      </c>
      <c r="C47" s="590"/>
      <c r="D47" s="580"/>
      <c r="E47" s="604">
        <f t="shared" si="1"/>
        <v>0</v>
      </c>
      <c r="F47" s="898"/>
      <c r="G47" s="899"/>
    </row>
    <row r="48" spans="1:7" ht="35.200000000000003" customHeight="1" thickBot="1" x14ac:dyDescent="0.3">
      <c r="A48" s="1508" t="s">
        <v>1248</v>
      </c>
      <c r="B48" s="1509"/>
      <c r="C48" s="591">
        <f>C6+C8-C12-C21+C29-C38</f>
        <v>0</v>
      </c>
      <c r="D48" s="592">
        <f>D6+D8-D12-D21+D29-D38</f>
        <v>0</v>
      </c>
      <c r="E48" s="616">
        <f>E6+E8-E12-E21+E29-E38</f>
        <v>0</v>
      </c>
      <c r="F48" s="900">
        <f>F6+F8-F12-F21+F29-F38</f>
        <v>0</v>
      </c>
      <c r="G48" s="901">
        <f>G6+G8-G12-G21+G29-G38</f>
        <v>0</v>
      </c>
    </row>
    <row r="49" spans="1:7" ht="14" thickTop="1" x14ac:dyDescent="0.25"/>
    <row r="51" spans="1:7" ht="24.05" customHeight="1" x14ac:dyDescent="0.25"/>
    <row r="52" spans="1:7" ht="14.55" thickBot="1" x14ac:dyDescent="0.3">
      <c r="A52" s="1513" t="s">
        <v>1256</v>
      </c>
      <c r="B52" s="1513"/>
      <c r="C52" s="1513"/>
      <c r="D52" s="1513"/>
      <c r="E52" s="1513"/>
      <c r="F52" s="1513"/>
    </row>
    <row r="53" spans="1:7" ht="25.55" customHeight="1" thickTop="1" thickBot="1" x14ac:dyDescent="0.3">
      <c r="A53" s="370"/>
      <c r="B53" s="371" t="s">
        <v>464</v>
      </c>
      <c r="C53" s="1510" t="str">
        <f>C4</f>
        <v>1er semestre 2006</v>
      </c>
      <c r="D53" s="1506"/>
      <c r="E53" s="1506"/>
      <c r="F53" s="855" t="str">
        <f>F4</f>
        <v>1er semestre 2005</v>
      </c>
      <c r="G53" s="855" t="str">
        <f>G4</f>
        <v>Exercice 2005</v>
      </c>
    </row>
    <row r="54" spans="1:7" ht="14" thickBot="1" x14ac:dyDescent="0.3">
      <c r="A54" s="372"/>
      <c r="B54" s="373"/>
      <c r="C54" s="593" t="s">
        <v>857</v>
      </c>
      <c r="D54" s="572" t="s">
        <v>504</v>
      </c>
      <c r="E54" s="594" t="s">
        <v>820</v>
      </c>
      <c r="F54" s="832" t="s">
        <v>820</v>
      </c>
      <c r="G54" s="832" t="s">
        <v>820</v>
      </c>
    </row>
    <row r="55" spans="1:7" ht="14" thickBot="1" x14ac:dyDescent="0.3">
      <c r="A55" s="374">
        <v>1</v>
      </c>
      <c r="B55" s="358" t="s">
        <v>505</v>
      </c>
      <c r="C55" s="504">
        <f>C56-C57</f>
        <v>0</v>
      </c>
      <c r="D55" s="595">
        <f>D56-D57</f>
        <v>0</v>
      </c>
      <c r="E55" s="596">
        <f>E56-E57</f>
        <v>0</v>
      </c>
      <c r="F55" s="856">
        <f>F56-F57</f>
        <v>0</v>
      </c>
      <c r="G55" s="856">
        <f>G56-G57</f>
        <v>0</v>
      </c>
    </row>
    <row r="56" spans="1:7" x14ac:dyDescent="0.25">
      <c r="A56" s="375"/>
      <c r="B56" s="350" t="s">
        <v>506</v>
      </c>
      <c r="C56" s="597"/>
      <c r="D56" s="598"/>
      <c r="E56" s="599">
        <f>C56-D56</f>
        <v>0</v>
      </c>
      <c r="F56" s="857"/>
      <c r="G56" s="857"/>
    </row>
    <row r="57" spans="1:7" ht="14" thickBot="1" x14ac:dyDescent="0.3">
      <c r="A57" s="375"/>
      <c r="B57" s="350" t="s">
        <v>556</v>
      </c>
      <c r="C57" s="600"/>
      <c r="D57" s="601"/>
      <c r="E57" s="602">
        <f t="shared" ref="E57:E93" si="2">C57-D57</f>
        <v>0</v>
      </c>
      <c r="F57" s="858"/>
      <c r="G57" s="858"/>
    </row>
    <row r="58" spans="1:7" ht="14" thickBot="1" x14ac:dyDescent="0.3">
      <c r="A58" s="376">
        <v>2</v>
      </c>
      <c r="B58" s="366" t="s">
        <v>537</v>
      </c>
      <c r="C58" s="578">
        <f>SUM(C59:C61)</f>
        <v>0</v>
      </c>
      <c r="D58" s="577"/>
      <c r="E58" s="603">
        <f>SUM(E59:E61)</f>
        <v>0</v>
      </c>
      <c r="F58" s="859">
        <f>SUM(F59:F61)</f>
        <v>0</v>
      </c>
      <c r="G58" s="859">
        <f>SUM(G59:G61)</f>
        <v>0</v>
      </c>
    </row>
    <row r="59" spans="1:7" x14ac:dyDescent="0.25">
      <c r="A59" s="377"/>
      <c r="B59" s="378" t="s">
        <v>1212</v>
      </c>
      <c r="C59" s="584"/>
      <c r="D59" s="580"/>
      <c r="E59" s="604">
        <f>+C59</f>
        <v>0</v>
      </c>
      <c r="F59" s="860"/>
      <c r="G59" s="860"/>
    </row>
    <row r="60" spans="1:7" x14ac:dyDescent="0.25">
      <c r="A60" s="375"/>
      <c r="B60" s="364" t="s">
        <v>1213</v>
      </c>
      <c r="C60" s="586"/>
      <c r="D60" s="580"/>
      <c r="E60" s="605">
        <f>+C60</f>
        <v>0</v>
      </c>
      <c r="F60" s="861"/>
      <c r="G60" s="861"/>
    </row>
    <row r="61" spans="1:7" ht="14" thickBot="1" x14ac:dyDescent="0.3">
      <c r="A61" s="379"/>
      <c r="B61" s="360" t="s">
        <v>1214</v>
      </c>
      <c r="C61" s="590"/>
      <c r="D61" s="580"/>
      <c r="E61" s="602">
        <f>+C61</f>
        <v>0</v>
      </c>
      <c r="F61" s="858"/>
      <c r="G61" s="858"/>
    </row>
    <row r="62" spans="1:7" ht="14" thickBot="1" x14ac:dyDescent="0.3">
      <c r="A62" s="374">
        <v>3</v>
      </c>
      <c r="B62" s="361" t="s">
        <v>1215</v>
      </c>
      <c r="C62" s="582">
        <f>SUM(C63:C68)</f>
        <v>0</v>
      </c>
      <c r="D62" s="606">
        <f>SUM(D63:D68)</f>
        <v>0</v>
      </c>
      <c r="E62" s="603">
        <f>SUM(E63:E68)</f>
        <v>0</v>
      </c>
      <c r="F62" s="859">
        <f>SUM(F63:F68)</f>
        <v>0</v>
      </c>
      <c r="G62" s="859">
        <f>SUM(G63:G68)</f>
        <v>0</v>
      </c>
    </row>
    <row r="63" spans="1:7" x14ac:dyDescent="0.25">
      <c r="A63" s="375"/>
      <c r="B63" s="364" t="s">
        <v>558</v>
      </c>
      <c r="C63" s="607"/>
      <c r="D63" s="598"/>
      <c r="E63" s="599">
        <f t="shared" si="2"/>
        <v>0</v>
      </c>
      <c r="F63" s="857"/>
      <c r="G63" s="857"/>
    </row>
    <row r="64" spans="1:7" x14ac:dyDescent="0.25">
      <c r="A64" s="379"/>
      <c r="B64" s="360" t="s">
        <v>1216</v>
      </c>
      <c r="C64" s="601"/>
      <c r="D64" s="608"/>
      <c r="E64" s="602">
        <f t="shared" si="2"/>
        <v>0</v>
      </c>
      <c r="F64" s="858"/>
      <c r="G64" s="858"/>
    </row>
    <row r="65" spans="1:7" x14ac:dyDescent="0.25">
      <c r="A65" s="377"/>
      <c r="B65" s="380" t="s">
        <v>1218</v>
      </c>
      <c r="C65" s="609"/>
      <c r="D65" s="580"/>
      <c r="E65" s="604">
        <f t="shared" si="2"/>
        <v>0</v>
      </c>
      <c r="F65" s="862"/>
      <c r="G65" s="862"/>
    </row>
    <row r="66" spans="1:7" x14ac:dyDescent="0.25">
      <c r="A66" s="379"/>
      <c r="B66" s="360" t="s">
        <v>1219</v>
      </c>
      <c r="C66" s="601"/>
      <c r="D66" s="608"/>
      <c r="E66" s="602">
        <f t="shared" si="2"/>
        <v>0</v>
      </c>
      <c r="F66" s="858"/>
      <c r="G66" s="858"/>
    </row>
    <row r="67" spans="1:7" x14ac:dyDescent="0.25">
      <c r="A67" s="381"/>
      <c r="B67" s="368" t="s">
        <v>1250</v>
      </c>
      <c r="C67" s="585"/>
      <c r="D67" s="587"/>
      <c r="E67" s="610">
        <f t="shared" si="2"/>
        <v>0</v>
      </c>
      <c r="F67" s="863"/>
      <c r="G67" s="863"/>
    </row>
    <row r="68" spans="1:7" ht="14" thickBot="1" x14ac:dyDescent="0.3">
      <c r="A68" s="381"/>
      <c r="B68" s="368" t="s">
        <v>1222</v>
      </c>
      <c r="C68" s="585"/>
      <c r="D68" s="587"/>
      <c r="E68" s="610">
        <f t="shared" si="2"/>
        <v>0</v>
      </c>
      <c r="F68" s="863"/>
      <c r="G68" s="863"/>
    </row>
    <row r="69" spans="1:7" ht="14" thickBot="1" x14ac:dyDescent="0.3">
      <c r="A69" s="374">
        <v>4</v>
      </c>
      <c r="B69" s="358" t="s">
        <v>1251</v>
      </c>
      <c r="C69" s="611">
        <f>SUM(C70:C76)</f>
        <v>0</v>
      </c>
      <c r="D69" s="595"/>
      <c r="E69" s="603">
        <f>SUM(E70:E76)</f>
        <v>0</v>
      </c>
      <c r="F69" s="859">
        <f>SUM(F70:F76)</f>
        <v>0</v>
      </c>
      <c r="G69" s="859">
        <f>SUM(G70:G76)</f>
        <v>0</v>
      </c>
    </row>
    <row r="70" spans="1:7" x14ac:dyDescent="0.25">
      <c r="A70" s="375"/>
      <c r="B70" s="350" t="s">
        <v>1223</v>
      </c>
      <c r="C70" s="612"/>
      <c r="D70" s="580"/>
      <c r="E70" s="613">
        <f t="shared" si="2"/>
        <v>0</v>
      </c>
      <c r="F70" s="864"/>
      <c r="G70" s="864"/>
    </row>
    <row r="71" spans="1:7" x14ac:dyDescent="0.25">
      <c r="A71" s="375"/>
      <c r="B71" s="350" t="s">
        <v>1224</v>
      </c>
      <c r="C71" s="586"/>
      <c r="D71" s="580"/>
      <c r="E71" s="604">
        <f t="shared" si="2"/>
        <v>0</v>
      </c>
      <c r="F71" s="862"/>
      <c r="G71" s="862"/>
    </row>
    <row r="72" spans="1:7" x14ac:dyDescent="0.25">
      <c r="A72" s="375"/>
      <c r="B72" s="350" t="s">
        <v>1225</v>
      </c>
      <c r="C72" s="586"/>
      <c r="D72" s="580"/>
      <c r="E72" s="602">
        <f t="shared" si="2"/>
        <v>0</v>
      </c>
      <c r="F72" s="865"/>
      <c r="G72" s="865"/>
    </row>
    <row r="73" spans="1:7" x14ac:dyDescent="0.25">
      <c r="A73" s="375"/>
      <c r="B73" s="350" t="s">
        <v>1226</v>
      </c>
      <c r="C73" s="586"/>
      <c r="D73" s="580"/>
      <c r="E73" s="610">
        <f t="shared" si="2"/>
        <v>0</v>
      </c>
      <c r="F73" s="866"/>
      <c r="G73" s="866"/>
    </row>
    <row r="74" spans="1:7" x14ac:dyDescent="0.25">
      <c r="A74" s="375"/>
      <c r="B74" s="350" t="s">
        <v>1227</v>
      </c>
      <c r="C74" s="586"/>
      <c r="D74" s="580"/>
      <c r="E74" s="604">
        <f t="shared" si="2"/>
        <v>0</v>
      </c>
      <c r="F74" s="862"/>
      <c r="G74" s="862"/>
    </row>
    <row r="75" spans="1:7" x14ac:dyDescent="0.25">
      <c r="A75" s="375"/>
      <c r="B75" s="350" t="s">
        <v>1228</v>
      </c>
      <c r="C75" s="586"/>
      <c r="D75" s="580"/>
      <c r="E75" s="605">
        <f t="shared" si="2"/>
        <v>0</v>
      </c>
      <c r="F75" s="867"/>
      <c r="G75" s="867"/>
    </row>
    <row r="76" spans="1:7" ht="14" thickBot="1" x14ac:dyDescent="0.3">
      <c r="A76" s="379"/>
      <c r="B76" s="369" t="s">
        <v>1229</v>
      </c>
      <c r="C76" s="586"/>
      <c r="D76" s="580"/>
      <c r="E76" s="602">
        <f t="shared" si="2"/>
        <v>0</v>
      </c>
      <c r="F76" s="865"/>
      <c r="G76" s="865"/>
    </row>
    <row r="77" spans="1:7" ht="24.2" thickBot="1" x14ac:dyDescent="0.3">
      <c r="A77" s="374">
        <v>5</v>
      </c>
      <c r="B77" s="361" t="s">
        <v>1252</v>
      </c>
      <c r="C77" s="589">
        <f>SUM(C78:C84)</f>
        <v>0</v>
      </c>
      <c r="D77" s="595"/>
      <c r="E77" s="603">
        <f>SUM(E78:E84)</f>
        <v>0</v>
      </c>
      <c r="F77" s="859">
        <f>SUM(F78:F84)</f>
        <v>0</v>
      </c>
      <c r="G77" s="859">
        <f>SUM(G78:G84)</f>
        <v>0</v>
      </c>
    </row>
    <row r="78" spans="1:7" x14ac:dyDescent="0.25">
      <c r="A78" s="375"/>
      <c r="B78" s="364" t="s">
        <v>1230</v>
      </c>
      <c r="C78" s="586"/>
      <c r="D78" s="580"/>
      <c r="E78" s="604">
        <f t="shared" si="2"/>
        <v>0</v>
      </c>
      <c r="F78" s="860"/>
      <c r="G78" s="860"/>
    </row>
    <row r="79" spans="1:7" x14ac:dyDescent="0.25">
      <c r="A79" s="379"/>
      <c r="B79" s="369" t="s">
        <v>1231</v>
      </c>
      <c r="C79" s="586"/>
      <c r="D79" s="580"/>
      <c r="E79" s="605">
        <f t="shared" si="2"/>
        <v>0</v>
      </c>
      <c r="F79" s="861"/>
      <c r="G79" s="861"/>
    </row>
    <row r="80" spans="1:7" ht="23.65" x14ac:dyDescent="0.25">
      <c r="A80" s="377"/>
      <c r="B80" s="382" t="s">
        <v>1232</v>
      </c>
      <c r="C80" s="586"/>
      <c r="D80" s="580"/>
      <c r="E80" s="602">
        <f t="shared" si="2"/>
        <v>0</v>
      </c>
      <c r="F80" s="858"/>
      <c r="G80" s="858"/>
    </row>
    <row r="81" spans="1:7" x14ac:dyDescent="0.25">
      <c r="A81" s="377"/>
      <c r="B81" s="380" t="s">
        <v>1233</v>
      </c>
      <c r="C81" s="586"/>
      <c r="D81" s="580"/>
      <c r="E81" s="610">
        <f t="shared" si="2"/>
        <v>0</v>
      </c>
      <c r="F81" s="863"/>
      <c r="G81" s="863"/>
    </row>
    <row r="82" spans="1:7" x14ac:dyDescent="0.25">
      <c r="A82" s="375"/>
      <c r="B82" s="364" t="s">
        <v>1235</v>
      </c>
      <c r="C82" s="586"/>
      <c r="D82" s="580"/>
      <c r="E82" s="610">
        <f t="shared" si="2"/>
        <v>0</v>
      </c>
      <c r="F82" s="863"/>
      <c r="G82" s="863"/>
    </row>
    <row r="83" spans="1:7" x14ac:dyDescent="0.25">
      <c r="A83" s="375"/>
      <c r="B83" s="364" t="s">
        <v>1236</v>
      </c>
      <c r="C83" s="586"/>
      <c r="D83" s="580"/>
      <c r="E83" s="604">
        <f t="shared" si="2"/>
        <v>0</v>
      </c>
      <c r="F83" s="860"/>
      <c r="G83" s="860"/>
    </row>
    <row r="84" spans="1:7" ht="14" thickBot="1" x14ac:dyDescent="0.3">
      <c r="A84" s="375"/>
      <c r="B84" s="364" t="s">
        <v>1253</v>
      </c>
      <c r="C84" s="586"/>
      <c r="D84" s="580"/>
      <c r="E84" s="605">
        <f t="shared" si="2"/>
        <v>0</v>
      </c>
      <c r="F84" s="861"/>
      <c r="G84" s="861"/>
    </row>
    <row r="85" spans="1:7" ht="24.2" thickBot="1" x14ac:dyDescent="0.3">
      <c r="A85" s="374">
        <v>6</v>
      </c>
      <c r="B85" s="361" t="s">
        <v>1238</v>
      </c>
      <c r="C85" s="589">
        <f>SUM(C86:C93)</f>
        <v>0</v>
      </c>
      <c r="D85" s="577"/>
      <c r="E85" s="603">
        <f>SUM(E86:E93)</f>
        <v>0</v>
      </c>
      <c r="F85" s="859">
        <f>SUM(F86:F93)</f>
        <v>0</v>
      </c>
      <c r="G85" s="859">
        <f>SUM(G86:G93)</f>
        <v>0</v>
      </c>
    </row>
    <row r="86" spans="1:7" x14ac:dyDescent="0.25">
      <c r="A86" s="375"/>
      <c r="B86" s="364" t="s">
        <v>1239</v>
      </c>
      <c r="C86" s="586"/>
      <c r="D86" s="580"/>
      <c r="E86" s="610">
        <f t="shared" si="2"/>
        <v>0</v>
      </c>
      <c r="F86" s="863"/>
      <c r="G86" s="863"/>
    </row>
    <row r="87" spans="1:7" x14ac:dyDescent="0.25">
      <c r="A87" s="379"/>
      <c r="B87" s="360" t="s">
        <v>1240</v>
      </c>
      <c r="C87" s="586"/>
      <c r="D87" s="580"/>
      <c r="E87" s="610">
        <f t="shared" si="2"/>
        <v>0</v>
      </c>
      <c r="F87" s="863"/>
      <c r="G87" s="863"/>
    </row>
    <row r="88" spans="1:7" x14ac:dyDescent="0.25">
      <c r="A88" s="377"/>
      <c r="B88" s="378" t="s">
        <v>1241</v>
      </c>
      <c r="C88" s="586"/>
      <c r="D88" s="580"/>
      <c r="E88" s="610">
        <f t="shared" si="2"/>
        <v>0</v>
      </c>
      <c r="F88" s="863"/>
      <c r="G88" s="863"/>
    </row>
    <row r="89" spans="1:7" x14ac:dyDescent="0.25">
      <c r="A89" s="375"/>
      <c r="B89" s="364" t="s">
        <v>1242</v>
      </c>
      <c r="C89" s="586"/>
      <c r="D89" s="580"/>
      <c r="E89" s="610">
        <f t="shared" si="2"/>
        <v>0</v>
      </c>
      <c r="F89" s="863"/>
      <c r="G89" s="863"/>
    </row>
    <row r="90" spans="1:7" x14ac:dyDescent="0.25">
      <c r="A90" s="375"/>
      <c r="B90" s="364" t="s">
        <v>1243</v>
      </c>
      <c r="C90" s="586"/>
      <c r="D90" s="580"/>
      <c r="E90" s="610">
        <f t="shared" si="2"/>
        <v>0</v>
      </c>
      <c r="F90" s="863"/>
      <c r="G90" s="863"/>
    </row>
    <row r="91" spans="1:7" x14ac:dyDescent="0.25">
      <c r="A91" s="379"/>
      <c r="B91" s="360" t="s">
        <v>1244</v>
      </c>
      <c r="C91" s="586"/>
      <c r="D91" s="580"/>
      <c r="E91" s="604">
        <f t="shared" si="2"/>
        <v>0</v>
      </c>
      <c r="F91" s="860"/>
      <c r="G91" s="860"/>
    </row>
    <row r="92" spans="1:7" x14ac:dyDescent="0.25">
      <c r="A92" s="381"/>
      <c r="B92" s="368" t="s">
        <v>1246</v>
      </c>
      <c r="C92" s="586"/>
      <c r="D92" s="580"/>
      <c r="E92" s="605">
        <f t="shared" si="2"/>
        <v>0</v>
      </c>
      <c r="F92" s="861"/>
      <c r="G92" s="861"/>
    </row>
    <row r="93" spans="1:7" ht="14" thickBot="1" x14ac:dyDescent="0.3">
      <c r="A93" s="377"/>
      <c r="B93" s="378" t="s">
        <v>1254</v>
      </c>
      <c r="C93" s="614"/>
      <c r="D93" s="580"/>
      <c r="E93" s="605">
        <f t="shared" si="2"/>
        <v>0</v>
      </c>
      <c r="F93" s="861"/>
      <c r="G93" s="861"/>
    </row>
    <row r="94" spans="1:7" ht="38.299999999999997" customHeight="1" thickBot="1" x14ac:dyDescent="0.3">
      <c r="A94" s="1508" t="s">
        <v>1255</v>
      </c>
      <c r="B94" s="1509"/>
      <c r="C94" s="615">
        <f>C55+C58-C62-C69+C77-C85</f>
        <v>0</v>
      </c>
      <c r="D94" s="616">
        <f>D55+D58-D62-D69+D77-D85</f>
        <v>0</v>
      </c>
      <c r="E94" s="616">
        <f>E55+E58-E62-E69+E77-E85</f>
        <v>0</v>
      </c>
      <c r="F94" s="868">
        <f>F55+F58-F62-F69+F77-F85</f>
        <v>0</v>
      </c>
      <c r="G94" s="868">
        <f>G55+G58-G62-G69+G77-G85</f>
        <v>0</v>
      </c>
    </row>
    <row r="95" spans="1:7" ht="96.05" customHeight="1" thickTop="1" x14ac:dyDescent="0.25"/>
    <row r="96" spans="1:7" ht="14.55" thickBot="1" x14ac:dyDescent="0.3">
      <c r="A96" s="1507" t="s">
        <v>1281</v>
      </c>
      <c r="B96" s="1507"/>
      <c r="C96" s="1507"/>
      <c r="D96" s="1507"/>
      <c r="E96" s="1507"/>
      <c r="F96" s="1507"/>
    </row>
    <row r="97" spans="1:7" ht="14.55" thickTop="1" thickBot="1" x14ac:dyDescent="0.3">
      <c r="A97" s="383"/>
      <c r="B97" s="384"/>
      <c r="C97" s="1529" t="s">
        <v>1257</v>
      </c>
      <c r="D97" s="1530"/>
      <c r="E97" s="835"/>
      <c r="F97" s="845"/>
      <c r="G97" s="845"/>
    </row>
    <row r="98" spans="1:7" x14ac:dyDescent="0.25">
      <c r="A98" s="1531"/>
      <c r="B98" s="1511" t="s">
        <v>464</v>
      </c>
      <c r="C98" s="1525" t="s">
        <v>430</v>
      </c>
      <c r="D98" s="1525" t="s">
        <v>1325</v>
      </c>
      <c r="E98" s="1527" t="str">
        <f>C4</f>
        <v>1er semestre 2006</v>
      </c>
      <c r="F98" s="1521" t="str">
        <f>F4</f>
        <v>1er semestre 2005</v>
      </c>
      <c r="G98" s="1521" t="str">
        <f>G4</f>
        <v>Exercice 2005</v>
      </c>
    </row>
    <row r="99" spans="1:7" ht="24.75" customHeight="1" thickBot="1" x14ac:dyDescent="0.3">
      <c r="A99" s="1532"/>
      <c r="B99" s="1512"/>
      <c r="C99" s="1526"/>
      <c r="D99" s="1526"/>
      <c r="E99" s="1528"/>
      <c r="F99" s="1522"/>
      <c r="G99" s="1522"/>
    </row>
    <row r="100" spans="1:7" ht="14.55" thickTop="1" thickBot="1" x14ac:dyDescent="0.3">
      <c r="A100" s="385">
        <v>1</v>
      </c>
      <c r="B100" s="386" t="s">
        <v>428</v>
      </c>
      <c r="C100" s="617">
        <f>SUM(C101:C105)</f>
        <v>0</v>
      </c>
      <c r="D100" s="618">
        <f>SUM(D101:D105)</f>
        <v>0</v>
      </c>
      <c r="E100" s="836">
        <f>SUM(E101:E105)</f>
        <v>0</v>
      </c>
      <c r="F100" s="846">
        <f>SUM(F101:F105)</f>
        <v>0</v>
      </c>
      <c r="G100" s="846">
        <f>SUM(G101:G105)</f>
        <v>0</v>
      </c>
    </row>
    <row r="101" spans="1:7" x14ac:dyDescent="0.25">
      <c r="A101" s="387"/>
      <c r="B101" s="388" t="s">
        <v>1258</v>
      </c>
      <c r="C101" s="619"/>
      <c r="D101" s="620"/>
      <c r="E101" s="837">
        <f t="shared" ref="E101:E124" si="3">C101+D101</f>
        <v>0</v>
      </c>
      <c r="F101" s="847"/>
      <c r="G101" s="847"/>
    </row>
    <row r="102" spans="1:7" x14ac:dyDescent="0.25">
      <c r="A102" s="387"/>
      <c r="B102" s="388" t="s">
        <v>1259</v>
      </c>
      <c r="C102" s="621"/>
      <c r="D102" s="622"/>
      <c r="E102" s="838">
        <f t="shared" si="3"/>
        <v>0</v>
      </c>
      <c r="F102" s="848"/>
      <c r="G102" s="848"/>
    </row>
    <row r="103" spans="1:7" x14ac:dyDescent="0.25">
      <c r="A103" s="389"/>
      <c r="B103" s="390" t="s">
        <v>1232</v>
      </c>
      <c r="C103" s="623"/>
      <c r="D103" s="624"/>
      <c r="E103" s="839">
        <f t="shared" si="3"/>
        <v>0</v>
      </c>
      <c r="F103" s="849"/>
      <c r="G103" s="849"/>
    </row>
    <row r="104" spans="1:7" x14ac:dyDescent="0.25">
      <c r="A104" s="391"/>
      <c r="B104" s="392" t="s">
        <v>1260</v>
      </c>
      <c r="C104" s="625"/>
      <c r="D104" s="626"/>
      <c r="E104" s="840">
        <f t="shared" si="3"/>
        <v>0</v>
      </c>
      <c r="F104" s="850"/>
      <c r="G104" s="850"/>
    </row>
    <row r="105" spans="1:7" ht="14" thickBot="1" x14ac:dyDescent="0.3">
      <c r="A105" s="391"/>
      <c r="B105" s="392" t="s">
        <v>1261</v>
      </c>
      <c r="C105" s="619"/>
      <c r="D105" s="620"/>
      <c r="E105" s="841">
        <f t="shared" si="3"/>
        <v>0</v>
      </c>
      <c r="F105" s="851"/>
      <c r="G105" s="851"/>
    </row>
    <row r="106" spans="1:7" ht="14" thickBot="1" x14ac:dyDescent="0.3">
      <c r="A106" s="393">
        <v>2</v>
      </c>
      <c r="B106" s="394" t="s">
        <v>429</v>
      </c>
      <c r="C106" s="627">
        <f>SUM(C107:C111)</f>
        <v>0</v>
      </c>
      <c r="D106" s="628">
        <f>SUM(D107:D111)</f>
        <v>0</v>
      </c>
      <c r="E106" s="842">
        <f t="shared" si="3"/>
        <v>0</v>
      </c>
      <c r="F106" s="852">
        <f>SUM(F107:F111)</f>
        <v>0</v>
      </c>
      <c r="G106" s="852">
        <f>SUM(G107:G111)</f>
        <v>0</v>
      </c>
    </row>
    <row r="107" spans="1:7" x14ac:dyDescent="0.25">
      <c r="A107" s="395"/>
      <c r="B107" s="396" t="s">
        <v>1262</v>
      </c>
      <c r="C107" s="619"/>
      <c r="D107" s="620"/>
      <c r="E107" s="841">
        <f t="shared" si="3"/>
        <v>0</v>
      </c>
      <c r="F107" s="851"/>
      <c r="G107" s="851"/>
    </row>
    <row r="108" spans="1:7" x14ac:dyDescent="0.25">
      <c r="A108" s="389"/>
      <c r="B108" s="390" t="s">
        <v>1263</v>
      </c>
      <c r="C108" s="623"/>
      <c r="D108" s="624"/>
      <c r="E108" s="839">
        <f t="shared" si="3"/>
        <v>0</v>
      </c>
      <c r="F108" s="849"/>
      <c r="G108" s="849"/>
    </row>
    <row r="109" spans="1:7" x14ac:dyDescent="0.25">
      <c r="A109" s="391"/>
      <c r="B109" s="392" t="s">
        <v>1242</v>
      </c>
      <c r="C109" s="625"/>
      <c r="D109" s="626"/>
      <c r="E109" s="840">
        <f t="shared" si="3"/>
        <v>0</v>
      </c>
      <c r="F109" s="850"/>
      <c r="G109" s="850"/>
    </row>
    <row r="110" spans="1:7" x14ac:dyDescent="0.25">
      <c r="A110" s="391"/>
      <c r="B110" s="392" t="s">
        <v>1264</v>
      </c>
      <c r="C110" s="625"/>
      <c r="D110" s="626"/>
      <c r="E110" s="840">
        <f t="shared" si="3"/>
        <v>0</v>
      </c>
      <c r="F110" s="850"/>
      <c r="G110" s="850"/>
    </row>
    <row r="111" spans="1:7" ht="14" thickBot="1" x14ac:dyDescent="0.3">
      <c r="A111" s="395"/>
      <c r="B111" s="397" t="s">
        <v>1265</v>
      </c>
      <c r="C111" s="625"/>
      <c r="D111" s="626"/>
      <c r="E111" s="840">
        <f t="shared" si="3"/>
        <v>0</v>
      </c>
      <c r="F111" s="850"/>
      <c r="G111" s="850"/>
    </row>
    <row r="112" spans="1:7" ht="14" thickBot="1" x14ac:dyDescent="0.3">
      <c r="A112" s="398"/>
      <c r="B112" s="399" t="s">
        <v>1266</v>
      </c>
      <c r="C112" s="627">
        <f>C100-C106</f>
        <v>0</v>
      </c>
      <c r="D112" s="628">
        <f>D100-D106</f>
        <v>0</v>
      </c>
      <c r="E112" s="842">
        <f>E100-E106</f>
        <v>0</v>
      </c>
      <c r="F112" s="852">
        <f>F100-F106</f>
        <v>0</v>
      </c>
      <c r="G112" s="852">
        <f>G100-G106</f>
        <v>0</v>
      </c>
    </row>
    <row r="113" spans="1:7" ht="14" thickBot="1" x14ac:dyDescent="0.3">
      <c r="A113" s="385">
        <v>3</v>
      </c>
      <c r="B113" s="400" t="s">
        <v>1267</v>
      </c>
      <c r="C113" s="627">
        <f>SUM(C114:C118)</f>
        <v>0</v>
      </c>
      <c r="D113" s="628">
        <f>SUM(D114:D118)</f>
        <v>0</v>
      </c>
      <c r="E113" s="842">
        <f>SUM(E114:E118)</f>
        <v>0</v>
      </c>
      <c r="F113" s="852">
        <f>SUM(F114:F118)</f>
        <v>0</v>
      </c>
      <c r="G113" s="852">
        <f>SUM(G114:G118)</f>
        <v>0</v>
      </c>
    </row>
    <row r="114" spans="1:7" x14ac:dyDescent="0.25">
      <c r="A114" s="389"/>
      <c r="B114" s="401" t="s">
        <v>1268</v>
      </c>
      <c r="C114" s="625"/>
      <c r="D114" s="626"/>
      <c r="E114" s="843">
        <f t="shared" si="3"/>
        <v>0</v>
      </c>
      <c r="F114" s="853"/>
      <c r="G114" s="853"/>
    </row>
    <row r="115" spans="1:7" x14ac:dyDescent="0.25">
      <c r="A115" s="395"/>
      <c r="B115" s="401" t="s">
        <v>1269</v>
      </c>
      <c r="C115" s="619"/>
      <c r="D115" s="620"/>
      <c r="E115" s="841">
        <f t="shared" si="3"/>
        <v>0</v>
      </c>
      <c r="F115" s="851"/>
      <c r="G115" s="851"/>
    </row>
    <row r="116" spans="1:7" x14ac:dyDescent="0.25">
      <c r="A116" s="387"/>
      <c r="B116" s="401" t="s">
        <v>1270</v>
      </c>
      <c r="C116" s="621"/>
      <c r="D116" s="622"/>
      <c r="E116" s="838">
        <f t="shared" si="3"/>
        <v>0</v>
      </c>
      <c r="F116" s="848"/>
      <c r="G116" s="848"/>
    </row>
    <row r="117" spans="1:7" x14ac:dyDescent="0.25">
      <c r="A117" s="387"/>
      <c r="B117" s="401" t="s">
        <v>1271</v>
      </c>
      <c r="C117" s="621"/>
      <c r="D117" s="622"/>
      <c r="E117" s="838">
        <f t="shared" si="3"/>
        <v>0</v>
      </c>
      <c r="F117" s="848"/>
      <c r="G117" s="848"/>
    </row>
    <row r="118" spans="1:7" ht="14" thickBot="1" x14ac:dyDescent="0.3">
      <c r="A118" s="389"/>
      <c r="B118" s="401" t="s">
        <v>1272</v>
      </c>
      <c r="C118" s="623"/>
      <c r="D118" s="624"/>
      <c r="E118" s="839">
        <f t="shared" si="3"/>
        <v>0</v>
      </c>
      <c r="F118" s="849"/>
      <c r="G118" s="849"/>
    </row>
    <row r="119" spans="1:7" ht="14" thickBot="1" x14ac:dyDescent="0.3">
      <c r="A119" s="393">
        <v>4</v>
      </c>
      <c r="B119" s="402" t="s">
        <v>1273</v>
      </c>
      <c r="C119" s="627">
        <f>SUM(C120:C124)</f>
        <v>0</v>
      </c>
      <c r="D119" s="628">
        <f>SUM(D120:D124)</f>
        <v>0</v>
      </c>
      <c r="E119" s="842">
        <f>SUM(E120:E124)</f>
        <v>0</v>
      </c>
      <c r="F119" s="852">
        <f>SUM(F120:F124)</f>
        <v>0</v>
      </c>
      <c r="G119" s="852">
        <f>SUM(G120:G124)</f>
        <v>0</v>
      </c>
    </row>
    <row r="120" spans="1:7" x14ac:dyDescent="0.25">
      <c r="A120" s="395"/>
      <c r="B120" s="401" t="s">
        <v>1274</v>
      </c>
      <c r="C120" s="619"/>
      <c r="D120" s="620"/>
      <c r="E120" s="841">
        <f t="shared" si="3"/>
        <v>0</v>
      </c>
      <c r="F120" s="851"/>
      <c r="G120" s="851"/>
    </row>
    <row r="121" spans="1:7" x14ac:dyDescent="0.25">
      <c r="A121" s="389"/>
      <c r="B121" s="401" t="s">
        <v>1275</v>
      </c>
      <c r="C121" s="623"/>
      <c r="D121" s="624"/>
      <c r="E121" s="839">
        <f t="shared" si="3"/>
        <v>0</v>
      </c>
      <c r="F121" s="849"/>
      <c r="G121" s="849"/>
    </row>
    <row r="122" spans="1:7" x14ac:dyDescent="0.25">
      <c r="A122" s="395"/>
      <c r="B122" s="401" t="s">
        <v>1276</v>
      </c>
      <c r="C122" s="619"/>
      <c r="D122" s="620"/>
      <c r="E122" s="841">
        <f t="shared" si="3"/>
        <v>0</v>
      </c>
      <c r="F122" s="851"/>
      <c r="G122" s="851"/>
    </row>
    <row r="123" spans="1:7" x14ac:dyDescent="0.25">
      <c r="A123" s="395"/>
      <c r="B123" s="401" t="s">
        <v>1277</v>
      </c>
      <c r="C123" s="619"/>
      <c r="D123" s="620"/>
      <c r="E123" s="841">
        <f t="shared" si="3"/>
        <v>0</v>
      </c>
      <c r="F123" s="851"/>
      <c r="G123" s="851"/>
    </row>
    <row r="124" spans="1:7" ht="14" thickBot="1" x14ac:dyDescent="0.3">
      <c r="A124" s="389"/>
      <c r="B124" s="403" t="s">
        <v>1278</v>
      </c>
      <c r="C124" s="623"/>
      <c r="D124" s="624"/>
      <c r="E124" s="839">
        <f t="shared" si="3"/>
        <v>0</v>
      </c>
      <c r="F124" s="849"/>
      <c r="G124" s="849"/>
    </row>
    <row r="125" spans="1:7" ht="14" thickBot="1" x14ac:dyDescent="0.3">
      <c r="A125" s="398"/>
      <c r="B125" s="399" t="s">
        <v>1279</v>
      </c>
      <c r="C125" s="627">
        <f>C113-C119</f>
        <v>0</v>
      </c>
      <c r="D125" s="628">
        <f>D113-D119</f>
        <v>0</v>
      </c>
      <c r="E125" s="842">
        <f>E113-E119</f>
        <v>0</v>
      </c>
      <c r="F125" s="852">
        <f>F113-F119</f>
        <v>0</v>
      </c>
      <c r="G125" s="852">
        <f>G113-G119</f>
        <v>0</v>
      </c>
    </row>
    <row r="126" spans="1:7" ht="14" thickBot="1" x14ac:dyDescent="0.3">
      <c r="A126" s="404"/>
      <c r="B126" s="405" t="s">
        <v>1280</v>
      </c>
      <c r="C126" s="629">
        <f>C100-C106+C113-C119</f>
        <v>0</v>
      </c>
      <c r="D126" s="630">
        <f>D100-D106+D113-D119</f>
        <v>0</v>
      </c>
      <c r="E126" s="844">
        <f>E100-E106+E113-E119</f>
        <v>0</v>
      </c>
      <c r="F126" s="854">
        <f>F100-F106+F113-F119</f>
        <v>0</v>
      </c>
      <c r="G126" s="854">
        <f>G100-G106+G113-G119</f>
        <v>0</v>
      </c>
    </row>
    <row r="127" spans="1:7" ht="14" thickTop="1" x14ac:dyDescent="0.25"/>
    <row r="128" spans="1:7" ht="14.55" thickBot="1" x14ac:dyDescent="0.3">
      <c r="A128" s="1520" t="s">
        <v>1294</v>
      </c>
      <c r="B128" s="1520"/>
      <c r="C128" s="1520"/>
      <c r="D128" s="1520"/>
    </row>
    <row r="129" spans="1:5" ht="14" thickTop="1" x14ac:dyDescent="0.25">
      <c r="A129" s="1514"/>
      <c r="B129" s="1516"/>
      <c r="C129" s="1518" t="str">
        <f>C4</f>
        <v>1er semestre 2006</v>
      </c>
      <c r="D129" s="1523" t="str">
        <f>F4</f>
        <v>1er semestre 2005</v>
      </c>
      <c r="E129" s="1523" t="str">
        <f>G4</f>
        <v>Exercice 2005</v>
      </c>
    </row>
    <row r="130" spans="1:5" ht="14" thickBot="1" x14ac:dyDescent="0.3">
      <c r="A130" s="1515"/>
      <c r="B130" s="1517"/>
      <c r="C130" s="1519"/>
      <c r="D130" s="1524" t="s">
        <v>821</v>
      </c>
      <c r="E130" s="1524" t="s">
        <v>821</v>
      </c>
    </row>
    <row r="131" spans="1:5" ht="14" thickBot="1" x14ac:dyDescent="0.3">
      <c r="A131" s="406" t="s">
        <v>1282</v>
      </c>
      <c r="B131" s="407" t="s">
        <v>1283</v>
      </c>
      <c r="C131" s="829">
        <f>E48</f>
        <v>0</v>
      </c>
      <c r="D131" s="833">
        <f>F48</f>
        <v>0</v>
      </c>
      <c r="E131" s="833">
        <f>G48</f>
        <v>0</v>
      </c>
    </row>
    <row r="132" spans="1:5" ht="14" thickBot="1" x14ac:dyDescent="0.3">
      <c r="A132" s="406" t="s">
        <v>1284</v>
      </c>
      <c r="B132" s="407" t="s">
        <v>1285</v>
      </c>
      <c r="C132" s="829">
        <f>E94</f>
        <v>0</v>
      </c>
      <c r="D132" s="833">
        <f>F94</f>
        <v>0</v>
      </c>
      <c r="E132" s="833">
        <f>G94</f>
        <v>0</v>
      </c>
    </row>
    <row r="133" spans="1:5" ht="14" thickBot="1" x14ac:dyDescent="0.3">
      <c r="A133" s="406" t="s">
        <v>1286</v>
      </c>
      <c r="B133" s="407" t="s">
        <v>1287</v>
      </c>
      <c r="C133" s="829">
        <f>E126</f>
        <v>0</v>
      </c>
      <c r="D133" s="833">
        <f>F126</f>
        <v>0</v>
      </c>
      <c r="E133" s="833">
        <f>G126</f>
        <v>0</v>
      </c>
    </row>
    <row r="134" spans="1:5" ht="14" thickBot="1" x14ac:dyDescent="0.3">
      <c r="A134" s="406" t="s">
        <v>1288</v>
      </c>
      <c r="B134" s="407" t="s">
        <v>1289</v>
      </c>
      <c r="C134" s="829">
        <f>C131+C132+C133</f>
        <v>0</v>
      </c>
      <c r="D134" s="833">
        <f>D131+D132+D133</f>
        <v>0</v>
      </c>
      <c r="E134" s="833">
        <f>E131+E132+E133</f>
        <v>0</v>
      </c>
    </row>
    <row r="135" spans="1:5" ht="14" thickBot="1" x14ac:dyDescent="0.3">
      <c r="A135" s="406" t="s">
        <v>1290</v>
      </c>
      <c r="B135" s="407" t="s">
        <v>1291</v>
      </c>
      <c r="C135" s="830"/>
      <c r="D135" s="834"/>
      <c r="E135" s="834"/>
    </row>
    <row r="136" spans="1:5" ht="14" thickBot="1" x14ac:dyDescent="0.3">
      <c r="A136" s="408" t="s">
        <v>1292</v>
      </c>
      <c r="B136" s="409" t="s">
        <v>1293</v>
      </c>
      <c r="C136" s="831">
        <f>C134-C135</f>
        <v>0</v>
      </c>
      <c r="D136" s="826">
        <f>D134-D135</f>
        <v>0</v>
      </c>
      <c r="E136" s="826">
        <f>E134-E135</f>
        <v>0</v>
      </c>
    </row>
    <row r="137" spans="1:5" ht="14.55" thickTop="1" thickBot="1" x14ac:dyDescent="0.3"/>
    <row r="138" spans="1:5" ht="14" thickTop="1" x14ac:dyDescent="0.25">
      <c r="A138" s="353"/>
      <c r="B138" s="410" t="s">
        <v>1295</v>
      </c>
      <c r="C138" s="814">
        <f>E6+E8+E29</f>
        <v>0</v>
      </c>
      <c r="D138" s="820">
        <f>F6+F8+F29</f>
        <v>0</v>
      </c>
      <c r="E138" s="820">
        <f>G6+G8+G29</f>
        <v>0</v>
      </c>
    </row>
    <row r="139" spans="1:5" x14ac:dyDescent="0.25">
      <c r="A139" s="411"/>
      <c r="B139" s="350" t="s">
        <v>1296</v>
      </c>
      <c r="C139" s="815">
        <f>E55+E58+E77</f>
        <v>0</v>
      </c>
      <c r="D139" s="821">
        <f>F55+F58+F77</f>
        <v>0</v>
      </c>
      <c r="E139" s="821">
        <f>G55+G58+G77</f>
        <v>0</v>
      </c>
    </row>
    <row r="140" spans="1:5" ht="14" thickBot="1" x14ac:dyDescent="0.3">
      <c r="A140" s="412"/>
      <c r="B140" s="369" t="s">
        <v>1297</v>
      </c>
      <c r="C140" s="815">
        <f>E100+E113</f>
        <v>0</v>
      </c>
      <c r="D140" s="821">
        <f>F100+F113</f>
        <v>0</v>
      </c>
      <c r="E140" s="821">
        <f>G100+G113</f>
        <v>0</v>
      </c>
    </row>
    <row r="141" spans="1:5" ht="14" thickBot="1" x14ac:dyDescent="0.3">
      <c r="A141" s="413"/>
      <c r="B141" s="362" t="s">
        <v>1298</v>
      </c>
      <c r="C141" s="816">
        <f>C138+C139+C140</f>
        <v>0</v>
      </c>
      <c r="D141" s="822">
        <f>D138+D139+D140</f>
        <v>0</v>
      </c>
      <c r="E141" s="822">
        <f>E138+E139+E140</f>
        <v>0</v>
      </c>
    </row>
    <row r="142" spans="1:5" ht="14" thickTop="1" x14ac:dyDescent="0.25">
      <c r="A142" s="414"/>
      <c r="B142" s="415" t="s">
        <v>1299</v>
      </c>
      <c r="C142" s="817">
        <f>E12+E21+E38</f>
        <v>0</v>
      </c>
      <c r="D142" s="823">
        <f>F12+F21+F38</f>
        <v>0</v>
      </c>
      <c r="E142" s="823">
        <f>G12+G21+G38</f>
        <v>0</v>
      </c>
    </row>
    <row r="143" spans="1:5" x14ac:dyDescent="0.25">
      <c r="A143" s="416"/>
      <c r="B143" s="380" t="s">
        <v>1300</v>
      </c>
      <c r="C143" s="818">
        <f>E62+E69+E85</f>
        <v>0</v>
      </c>
      <c r="D143" s="824">
        <f>F62+F69+F85</f>
        <v>0</v>
      </c>
      <c r="E143" s="824">
        <f>G62+G69+G85</f>
        <v>0</v>
      </c>
    </row>
    <row r="144" spans="1:5" x14ac:dyDescent="0.25">
      <c r="A144" s="412"/>
      <c r="B144" s="369" t="s">
        <v>1301</v>
      </c>
      <c r="C144" s="815">
        <f>E106+E119</f>
        <v>0</v>
      </c>
      <c r="D144" s="821">
        <f>F106+F119</f>
        <v>0</v>
      </c>
      <c r="E144" s="821">
        <f>G106+G119</f>
        <v>0</v>
      </c>
    </row>
    <row r="145" spans="1:5" ht="14" thickBot="1" x14ac:dyDescent="0.3">
      <c r="A145" s="413"/>
      <c r="B145" s="380" t="s">
        <v>1291</v>
      </c>
      <c r="C145" s="819">
        <f>C135</f>
        <v>0</v>
      </c>
      <c r="D145" s="825">
        <f>D135</f>
        <v>0</v>
      </c>
      <c r="E145" s="825">
        <f>E135</f>
        <v>0</v>
      </c>
    </row>
    <row r="146" spans="1:5" ht="14" thickBot="1" x14ac:dyDescent="0.3">
      <c r="A146" s="351"/>
      <c r="B146" s="417" t="s">
        <v>1302</v>
      </c>
      <c r="C146" s="827">
        <f>C142+C143+C144+C145</f>
        <v>0</v>
      </c>
      <c r="D146" s="828">
        <f>D142+D143+D144+D145</f>
        <v>0</v>
      </c>
      <c r="E146" s="828">
        <f>E142+E143+E144+E145</f>
        <v>0</v>
      </c>
    </row>
    <row r="147" spans="1:5" ht="14.55" thickTop="1" thickBot="1" x14ac:dyDescent="0.3">
      <c r="A147" s="418"/>
      <c r="B147" s="419" t="s">
        <v>1303</v>
      </c>
      <c r="C147" s="631">
        <f>C141-C146</f>
        <v>0</v>
      </c>
      <c r="D147" s="632">
        <f>D141-D146</f>
        <v>0</v>
      </c>
      <c r="E147" s="632">
        <f>E141-E146</f>
        <v>0</v>
      </c>
    </row>
    <row r="148" spans="1:5" ht="14" thickTop="1" x14ac:dyDescent="0.25"/>
  </sheetData>
  <mergeCells count="22">
    <mergeCell ref="G98:G99"/>
    <mergeCell ref="D129:D130"/>
    <mergeCell ref="E129:E130"/>
    <mergeCell ref="A94:B94"/>
    <mergeCell ref="C98:C99"/>
    <mergeCell ref="D98:D99"/>
    <mergeCell ref="E98:E99"/>
    <mergeCell ref="F98:F99"/>
    <mergeCell ref="C97:D97"/>
    <mergeCell ref="A98:A99"/>
    <mergeCell ref="B98:B99"/>
    <mergeCell ref="A52:F52"/>
    <mergeCell ref="A129:A130"/>
    <mergeCell ref="B129:B130"/>
    <mergeCell ref="C129:C130"/>
    <mergeCell ref="A128:D128"/>
    <mergeCell ref="C4:E4"/>
    <mergeCell ref="A2:F2"/>
    <mergeCell ref="A3:F3"/>
    <mergeCell ref="A96:F96"/>
    <mergeCell ref="A48:B48"/>
    <mergeCell ref="C53:E53"/>
  </mergeCells>
  <phoneticPr fontId="14" type="noConversion"/>
  <pageMargins left="0.21" right="0.27" top="0.24" bottom="0.28000000000000003" header="0.17" footer="0.24"/>
  <pageSetup paperSize="9" orientation="portrait"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2"/>
  <dimension ref="A1:H95"/>
  <sheetViews>
    <sheetView showGridLines="0" workbookViewId="0">
      <selection sqref="A1:H1"/>
    </sheetView>
  </sheetViews>
  <sheetFormatPr baseColWidth="10" defaultColWidth="11.453125" defaultRowHeight="16.55" customHeight="1" x14ac:dyDescent="0.25"/>
  <cols>
    <col min="1" max="1" width="36.54296875" style="14" customWidth="1"/>
    <col min="2" max="2" width="15.453125" style="14" customWidth="1"/>
    <col min="3" max="7" width="9.7265625" style="280" customWidth="1"/>
    <col min="8" max="16384" width="11.453125" style="14"/>
  </cols>
  <sheetData>
    <row r="1" spans="1:8" ht="16.55" customHeight="1" x14ac:dyDescent="0.25">
      <c r="A1" s="420" t="s">
        <v>461</v>
      </c>
      <c r="B1" s="14" t="str">
        <f>'D04'!B1</f>
        <v xml:space="preserve"> ………………… </v>
      </c>
    </row>
    <row r="2" spans="1:8" ht="16.55" customHeight="1" x14ac:dyDescent="0.25">
      <c r="A2" s="420" t="s">
        <v>926</v>
      </c>
      <c r="B2" s="14" t="s">
        <v>337</v>
      </c>
    </row>
    <row r="3" spans="1:8" ht="16.55" customHeight="1" x14ac:dyDescent="0.25">
      <c r="A3" s="420" t="s">
        <v>338</v>
      </c>
      <c r="B3" s="14" t="s">
        <v>337</v>
      </c>
    </row>
    <row r="4" spans="1:8" ht="29.95" customHeight="1" x14ac:dyDescent="0.25">
      <c r="A4" s="1116" t="s">
        <v>336</v>
      </c>
      <c r="B4" s="1116"/>
      <c r="C4" s="1116"/>
      <c r="D4" s="1116"/>
      <c r="E4" s="1116"/>
      <c r="F4" s="1116"/>
    </row>
    <row r="5" spans="1:8" ht="29.95" customHeight="1" x14ac:dyDescent="0.25">
      <c r="A5" s="1116" t="s">
        <v>1098</v>
      </c>
      <c r="B5" s="1116"/>
      <c r="C5" s="1116"/>
      <c r="D5" s="1116"/>
      <c r="E5" s="1116"/>
      <c r="F5" s="1116"/>
    </row>
    <row r="6" spans="1:8" ht="16.55" customHeight="1" x14ac:dyDescent="0.25">
      <c r="E6" s="280" t="s">
        <v>213</v>
      </c>
    </row>
    <row r="7" spans="1:8" ht="16.55" customHeight="1" x14ac:dyDescent="0.25">
      <c r="A7" s="1536" t="s">
        <v>1099</v>
      </c>
      <c r="B7" s="1537"/>
      <c r="C7" s="1537"/>
      <c r="D7" s="1537"/>
      <c r="E7" s="1537"/>
      <c r="F7" s="1537"/>
      <c r="G7" s="1538"/>
      <c r="H7" s="193"/>
    </row>
    <row r="8" spans="1:8" ht="27.95" customHeight="1" x14ac:dyDescent="0.25">
      <c r="A8" s="1181" t="s">
        <v>1100</v>
      </c>
      <c r="B8" s="1125"/>
      <c r="C8" s="243" t="s">
        <v>339</v>
      </c>
      <c r="D8" s="243" t="s">
        <v>340</v>
      </c>
      <c r="E8" s="243" t="s">
        <v>341</v>
      </c>
      <c r="F8" s="243" t="s">
        <v>342</v>
      </c>
      <c r="G8" s="243" t="s">
        <v>1101</v>
      </c>
    </row>
    <row r="9" spans="1:8" ht="16.55" customHeight="1" x14ac:dyDescent="0.25">
      <c r="A9" s="1298" t="s">
        <v>1102</v>
      </c>
      <c r="B9" s="1299"/>
      <c r="C9" s="460"/>
      <c r="D9" s="460"/>
      <c r="E9" s="460"/>
      <c r="F9" s="460"/>
      <c r="G9" s="486">
        <f>SUM(C9:F9)</f>
        <v>0</v>
      </c>
    </row>
    <row r="10" spans="1:8" ht="16.55" customHeight="1" x14ac:dyDescent="0.25">
      <c r="A10" s="1300" t="s">
        <v>1103</v>
      </c>
      <c r="B10" s="1301"/>
      <c r="C10" s="434"/>
      <c r="D10" s="434"/>
      <c r="E10" s="434"/>
      <c r="F10" s="434"/>
      <c r="G10" s="487">
        <f>SUM(C10:F10)</f>
        <v>0</v>
      </c>
    </row>
    <row r="11" spans="1:8" ht="16.55" customHeight="1" x14ac:dyDescent="0.25">
      <c r="A11" s="1302" t="s">
        <v>226</v>
      </c>
      <c r="B11" s="1303"/>
      <c r="C11" s="488"/>
      <c r="D11" s="488"/>
      <c r="E11" s="488"/>
      <c r="F11" s="488"/>
      <c r="G11" s="489">
        <f>SUM(C11:F11)</f>
        <v>0</v>
      </c>
    </row>
    <row r="12" spans="1:8" ht="27.95" customHeight="1" x14ac:dyDescent="0.25">
      <c r="A12" s="1181" t="s">
        <v>227</v>
      </c>
      <c r="B12" s="1125"/>
      <c r="C12" s="243" t="s">
        <v>344</v>
      </c>
      <c r="D12" s="243" t="s">
        <v>345</v>
      </c>
      <c r="E12" s="243" t="s">
        <v>346</v>
      </c>
      <c r="F12" s="243" t="s">
        <v>343</v>
      </c>
      <c r="G12" s="243" t="s">
        <v>1101</v>
      </c>
    </row>
    <row r="13" spans="1:8" ht="16.55" customHeight="1" x14ac:dyDescent="0.25">
      <c r="A13" s="1298" t="s">
        <v>228</v>
      </c>
      <c r="B13" s="1299"/>
      <c r="C13" s="460"/>
      <c r="D13" s="460"/>
      <c r="E13" s="460"/>
      <c r="F13" s="460"/>
      <c r="G13" s="486">
        <f>SUM(C13:F13)</f>
        <v>0</v>
      </c>
    </row>
    <row r="14" spans="1:8" ht="16.55" customHeight="1" x14ac:dyDescent="0.25">
      <c r="A14" s="1300" t="s">
        <v>1103</v>
      </c>
      <c r="B14" s="1301"/>
      <c r="C14" s="434"/>
      <c r="D14" s="434"/>
      <c r="E14" s="434"/>
      <c r="F14" s="434"/>
      <c r="G14" s="487">
        <f>SUM(C14:F14)</f>
        <v>0</v>
      </c>
    </row>
    <row r="15" spans="1:8" ht="16.55" customHeight="1" x14ac:dyDescent="0.25">
      <c r="A15" s="1302" t="s">
        <v>226</v>
      </c>
      <c r="B15" s="1303"/>
      <c r="C15" s="488"/>
      <c r="D15" s="488"/>
      <c r="E15" s="488"/>
      <c r="F15" s="488"/>
      <c r="G15" s="489">
        <f>SUM(C15:F15)</f>
        <v>0</v>
      </c>
    </row>
    <row r="16" spans="1:8" ht="16.55" customHeight="1" x14ac:dyDescent="0.25">
      <c r="A16" s="1533" t="s">
        <v>229</v>
      </c>
      <c r="B16" s="1534"/>
      <c r="C16" s="1534"/>
      <c r="D16" s="1534"/>
      <c r="E16" s="1534"/>
      <c r="F16" s="1534"/>
      <c r="G16" s="1535"/>
    </row>
    <row r="17" spans="1:7" ht="16.55" customHeight="1" x14ac:dyDescent="0.25">
      <c r="A17" s="342"/>
      <c r="B17" s="343"/>
      <c r="C17" s="490"/>
      <c r="D17" s="490"/>
      <c r="E17" s="490"/>
      <c r="F17" s="490"/>
      <c r="G17" s="491"/>
    </row>
    <row r="18" spans="1:7" ht="27.95" customHeight="1" x14ac:dyDescent="0.25">
      <c r="A18" s="1181" t="s">
        <v>1100</v>
      </c>
      <c r="B18" s="1125"/>
      <c r="C18" s="243" t="s">
        <v>339</v>
      </c>
      <c r="D18" s="243" t="s">
        <v>340</v>
      </c>
      <c r="E18" s="243" t="s">
        <v>341</v>
      </c>
      <c r="F18" s="243" t="s">
        <v>342</v>
      </c>
      <c r="G18" s="243" t="s">
        <v>1101</v>
      </c>
    </row>
    <row r="19" spans="1:7" ht="16.55" customHeight="1" x14ac:dyDescent="0.25">
      <c r="A19" s="1298" t="s">
        <v>230</v>
      </c>
      <c r="B19" s="1299"/>
      <c r="C19" s="460"/>
      <c r="D19" s="460"/>
      <c r="E19" s="460"/>
      <c r="F19" s="460"/>
      <c r="G19" s="486">
        <f>SUM(C19:F19)</f>
        <v>0</v>
      </c>
    </row>
    <row r="20" spans="1:7" ht="16.55" customHeight="1" x14ac:dyDescent="0.25">
      <c r="A20" s="1300" t="s">
        <v>231</v>
      </c>
      <c r="B20" s="1301"/>
      <c r="C20" s="434"/>
      <c r="D20" s="434"/>
      <c r="E20" s="434"/>
      <c r="F20" s="434"/>
      <c r="G20" s="487">
        <f>SUM(C20:F20)</f>
        <v>0</v>
      </c>
    </row>
    <row r="21" spans="1:7" ht="16.55" customHeight="1" x14ac:dyDescent="0.25">
      <c r="A21" s="1300" t="s">
        <v>232</v>
      </c>
      <c r="B21" s="1301"/>
      <c r="C21" s="434"/>
      <c r="D21" s="434"/>
      <c r="E21" s="434"/>
      <c r="F21" s="434"/>
      <c r="G21" s="487">
        <f>SUM(C21:F21)</f>
        <v>0</v>
      </c>
    </row>
    <row r="22" spans="1:7" ht="16.55" customHeight="1" x14ac:dyDescent="0.25">
      <c r="A22" s="1300" t="s">
        <v>233</v>
      </c>
      <c r="B22" s="1301"/>
      <c r="C22" s="434"/>
      <c r="D22" s="434"/>
      <c r="E22" s="434"/>
      <c r="F22" s="434"/>
      <c r="G22" s="487">
        <f>SUM(C22:F22)</f>
        <v>0</v>
      </c>
    </row>
    <row r="23" spans="1:7" ht="16.55" customHeight="1" x14ac:dyDescent="0.25">
      <c r="A23" s="1302" t="s">
        <v>234</v>
      </c>
      <c r="B23" s="1303"/>
      <c r="C23" s="488"/>
      <c r="D23" s="488"/>
      <c r="E23" s="488"/>
      <c r="F23" s="488"/>
      <c r="G23" s="489">
        <f>SUM(C23:F23)</f>
        <v>0</v>
      </c>
    </row>
    <row r="24" spans="1:7" ht="27.95" customHeight="1" x14ac:dyDescent="0.25">
      <c r="A24" s="1181" t="s">
        <v>227</v>
      </c>
      <c r="B24" s="1125"/>
      <c r="C24" s="243" t="s">
        <v>344</v>
      </c>
      <c r="D24" s="243" t="s">
        <v>345</v>
      </c>
      <c r="E24" s="243" t="s">
        <v>346</v>
      </c>
      <c r="F24" s="243" t="s">
        <v>343</v>
      </c>
      <c r="G24" s="243" t="s">
        <v>1101</v>
      </c>
    </row>
    <row r="25" spans="1:7" ht="16.55" customHeight="1" x14ac:dyDescent="0.25">
      <c r="A25" s="1298" t="s">
        <v>235</v>
      </c>
      <c r="B25" s="1299"/>
      <c r="C25" s="460"/>
      <c r="D25" s="460"/>
      <c r="E25" s="460"/>
      <c r="F25" s="460"/>
      <c r="G25" s="486">
        <f>SUM(C25:F25)</f>
        <v>0</v>
      </c>
    </row>
    <row r="26" spans="1:7" ht="16.55" customHeight="1" x14ac:dyDescent="0.25">
      <c r="A26" s="1300" t="s">
        <v>231</v>
      </c>
      <c r="B26" s="1301"/>
      <c r="C26" s="434"/>
      <c r="D26" s="434"/>
      <c r="E26" s="434"/>
      <c r="F26" s="434"/>
      <c r="G26" s="487">
        <f>SUM(C26:F26)</f>
        <v>0</v>
      </c>
    </row>
    <row r="27" spans="1:7" ht="16.55" customHeight="1" x14ac:dyDescent="0.25">
      <c r="A27" s="1300" t="s">
        <v>232</v>
      </c>
      <c r="B27" s="1301"/>
      <c r="C27" s="434"/>
      <c r="D27" s="434"/>
      <c r="E27" s="434"/>
      <c r="F27" s="434"/>
      <c r="G27" s="487">
        <f>SUM(C27:F27)</f>
        <v>0</v>
      </c>
    </row>
    <row r="28" spans="1:7" ht="16.55" customHeight="1" x14ac:dyDescent="0.25">
      <c r="A28" s="1300" t="s">
        <v>233</v>
      </c>
      <c r="B28" s="1301"/>
      <c r="C28" s="434"/>
      <c r="D28" s="434"/>
      <c r="E28" s="434"/>
      <c r="F28" s="434"/>
      <c r="G28" s="487">
        <f>SUM(C28:F28)</f>
        <v>0</v>
      </c>
    </row>
    <row r="29" spans="1:7" ht="16.55" customHeight="1" x14ac:dyDescent="0.25">
      <c r="A29" s="1302" t="s">
        <v>234</v>
      </c>
      <c r="B29" s="1303"/>
      <c r="C29" s="488"/>
      <c r="D29" s="488"/>
      <c r="E29" s="488"/>
      <c r="F29" s="488"/>
      <c r="G29" s="489">
        <f>SUM(C29:F29)</f>
        <v>0</v>
      </c>
    </row>
    <row r="30" spans="1:7" ht="16.55" customHeight="1" x14ac:dyDescent="0.25">
      <c r="A30" s="1533" t="s">
        <v>236</v>
      </c>
      <c r="B30" s="1534"/>
      <c r="C30" s="1534"/>
      <c r="D30" s="1534"/>
      <c r="E30" s="1534"/>
      <c r="F30" s="1534"/>
      <c r="G30" s="1535"/>
    </row>
    <row r="31" spans="1:7" ht="16.55" customHeight="1" x14ac:dyDescent="0.25">
      <c r="A31" s="342"/>
      <c r="B31" s="343"/>
      <c r="C31" s="490"/>
      <c r="D31" s="490"/>
      <c r="E31" s="490"/>
      <c r="F31" s="490"/>
      <c r="G31" s="491"/>
    </row>
    <row r="32" spans="1:7" ht="27.95" customHeight="1" x14ac:dyDescent="0.25">
      <c r="A32" s="1181" t="s">
        <v>1100</v>
      </c>
      <c r="B32" s="1125"/>
      <c r="C32" s="243" t="s">
        <v>339</v>
      </c>
      <c r="D32" s="243" t="s">
        <v>340</v>
      </c>
      <c r="E32" s="243" t="s">
        <v>341</v>
      </c>
      <c r="F32" s="243" t="s">
        <v>342</v>
      </c>
      <c r="G32" s="243" t="s">
        <v>1101</v>
      </c>
    </row>
    <row r="33" spans="1:7" ht="16.55" customHeight="1" x14ac:dyDescent="0.25">
      <c r="A33" s="1298" t="s">
        <v>235</v>
      </c>
      <c r="B33" s="1299"/>
      <c r="C33" s="460"/>
      <c r="D33" s="460"/>
      <c r="E33" s="460"/>
      <c r="F33" s="460"/>
      <c r="G33" s="486">
        <f>SUM(C33:F33)</f>
        <v>0</v>
      </c>
    </row>
    <row r="34" spans="1:7" ht="16.55" customHeight="1" x14ac:dyDescent="0.25">
      <c r="A34" s="1300" t="s">
        <v>231</v>
      </c>
      <c r="B34" s="1301"/>
      <c r="C34" s="492"/>
      <c r="D34" s="434"/>
      <c r="E34" s="434"/>
      <c r="F34" s="434"/>
      <c r="G34" s="487">
        <f>SUM(C34:F34)</f>
        <v>0</v>
      </c>
    </row>
    <row r="35" spans="1:7" ht="16.55" customHeight="1" x14ac:dyDescent="0.25">
      <c r="A35" s="1300" t="s">
        <v>232</v>
      </c>
      <c r="B35" s="1301"/>
      <c r="C35" s="492"/>
      <c r="D35" s="434"/>
      <c r="E35" s="434"/>
      <c r="F35" s="434"/>
      <c r="G35" s="487">
        <f>SUM(C35:F35)</f>
        <v>0</v>
      </c>
    </row>
    <row r="36" spans="1:7" ht="16.55" customHeight="1" x14ac:dyDescent="0.25">
      <c r="A36" s="1300" t="s">
        <v>233</v>
      </c>
      <c r="B36" s="1301"/>
      <c r="C36" s="492"/>
      <c r="D36" s="434"/>
      <c r="E36" s="434"/>
      <c r="F36" s="434"/>
      <c r="G36" s="487">
        <f>SUM(C36:F36)</f>
        <v>0</v>
      </c>
    </row>
    <row r="37" spans="1:7" ht="16.55" customHeight="1" x14ac:dyDescent="0.25">
      <c r="A37" s="1302" t="s">
        <v>234</v>
      </c>
      <c r="B37" s="1303"/>
      <c r="C37" s="493"/>
      <c r="D37" s="488"/>
      <c r="E37" s="488"/>
      <c r="F37" s="488"/>
      <c r="G37" s="489">
        <f>SUM(C37:F37)</f>
        <v>0</v>
      </c>
    </row>
    <row r="38" spans="1:7" ht="27.95" customHeight="1" x14ac:dyDescent="0.25">
      <c r="A38" s="1181" t="s">
        <v>227</v>
      </c>
      <c r="B38" s="1125"/>
      <c r="C38" s="243" t="s">
        <v>344</v>
      </c>
      <c r="D38" s="243" t="s">
        <v>345</v>
      </c>
      <c r="E38" s="243" t="s">
        <v>346</v>
      </c>
      <c r="F38" s="243" t="s">
        <v>343</v>
      </c>
      <c r="G38" s="243" t="s">
        <v>1101</v>
      </c>
    </row>
    <row r="39" spans="1:7" ht="16.55" customHeight="1" x14ac:dyDescent="0.25">
      <c r="A39" s="1298" t="s">
        <v>235</v>
      </c>
      <c r="B39" s="1299"/>
      <c r="C39" s="460"/>
      <c r="D39" s="460"/>
      <c r="E39" s="460"/>
      <c r="F39" s="460"/>
      <c r="G39" s="486">
        <f>SUM(C39:F39)</f>
        <v>0</v>
      </c>
    </row>
    <row r="40" spans="1:7" ht="16.55" customHeight="1" x14ac:dyDescent="0.25">
      <c r="A40" s="1300" t="s">
        <v>231</v>
      </c>
      <c r="B40" s="1301"/>
      <c r="C40" s="434"/>
      <c r="D40" s="434"/>
      <c r="E40" s="434"/>
      <c r="F40" s="434"/>
      <c r="G40" s="487">
        <f>SUM(C40:F40)</f>
        <v>0</v>
      </c>
    </row>
    <row r="41" spans="1:7" ht="16.55" customHeight="1" x14ac:dyDescent="0.25">
      <c r="A41" s="1300" t="s">
        <v>232</v>
      </c>
      <c r="B41" s="1301"/>
      <c r="C41" s="434"/>
      <c r="D41" s="434"/>
      <c r="E41" s="434"/>
      <c r="F41" s="434"/>
      <c r="G41" s="487">
        <f>SUM(C41:F41)</f>
        <v>0</v>
      </c>
    </row>
    <row r="42" spans="1:7" ht="16.55" customHeight="1" x14ac:dyDescent="0.25">
      <c r="A42" s="1300" t="s">
        <v>233</v>
      </c>
      <c r="B42" s="1301"/>
      <c r="C42" s="434"/>
      <c r="D42" s="434"/>
      <c r="E42" s="434"/>
      <c r="F42" s="434"/>
      <c r="G42" s="487">
        <f>SUM(C42:F42)</f>
        <v>0</v>
      </c>
    </row>
    <row r="43" spans="1:7" ht="16.55" customHeight="1" x14ac:dyDescent="0.25">
      <c r="A43" s="1302" t="s">
        <v>234</v>
      </c>
      <c r="B43" s="1303"/>
      <c r="C43" s="488"/>
      <c r="D43" s="488"/>
      <c r="E43" s="488"/>
      <c r="F43" s="488"/>
      <c r="G43" s="489">
        <f>SUM(C43:F43)</f>
        <v>0</v>
      </c>
    </row>
    <row r="44" spans="1:7" ht="22.6" customHeight="1" x14ac:dyDescent="0.25"/>
    <row r="45" spans="1:7" ht="27.95" customHeight="1" x14ac:dyDescent="0.25">
      <c r="A45" s="1390" t="s">
        <v>1307</v>
      </c>
      <c r="B45" s="1390"/>
      <c r="C45" s="1390"/>
      <c r="D45" s="1390"/>
      <c r="E45" s="1390"/>
      <c r="F45" s="1390"/>
    </row>
    <row r="48" spans="1:7" ht="16.55" customHeight="1" x14ac:dyDescent="0.25">
      <c r="A48" s="1116" t="s">
        <v>237</v>
      </c>
      <c r="B48" s="1116"/>
      <c r="C48" s="1116"/>
      <c r="D48" s="1116"/>
      <c r="E48" s="1116"/>
      <c r="F48" s="1116"/>
      <c r="G48" s="1116"/>
    </row>
    <row r="49" spans="1:7" ht="16.55" customHeight="1" x14ac:dyDescent="0.25">
      <c r="E49" s="289" t="s">
        <v>213</v>
      </c>
      <c r="G49" s="289"/>
    </row>
    <row r="50" spans="1:7" ht="16.55" customHeight="1" x14ac:dyDescent="0.25">
      <c r="A50" s="1174" t="s">
        <v>241</v>
      </c>
      <c r="B50" s="1387" t="s">
        <v>238</v>
      </c>
      <c r="C50" s="1389"/>
      <c r="D50" s="1387" t="s">
        <v>239</v>
      </c>
      <c r="E50" s="1389"/>
      <c r="F50" s="1387" t="s">
        <v>240</v>
      </c>
      <c r="G50" s="1389"/>
    </row>
    <row r="51" spans="1:7" ht="37.5" customHeight="1" x14ac:dyDescent="0.25">
      <c r="A51" s="1176"/>
      <c r="B51" s="291" t="s">
        <v>242</v>
      </c>
      <c r="C51" s="291" t="s">
        <v>243</v>
      </c>
      <c r="D51" s="291" t="s">
        <v>242</v>
      </c>
      <c r="E51" s="291" t="s">
        <v>243</v>
      </c>
      <c r="F51" s="291" t="s">
        <v>242</v>
      </c>
      <c r="G51" s="291" t="s">
        <v>243</v>
      </c>
    </row>
    <row r="52" spans="1:7" ht="18" customHeight="1" x14ac:dyDescent="0.25">
      <c r="A52" s="195" t="s">
        <v>244</v>
      </c>
      <c r="B52" s="460"/>
      <c r="C52" s="460"/>
      <c r="D52" s="460"/>
      <c r="E52" s="460"/>
      <c r="F52" s="486">
        <f>B52+D52</f>
        <v>0</v>
      </c>
      <c r="G52" s="486">
        <f>C52+E52</f>
        <v>0</v>
      </c>
    </row>
    <row r="53" spans="1:7" ht="18" customHeight="1" x14ac:dyDescent="0.25">
      <c r="A53" s="196" t="s">
        <v>1633</v>
      </c>
      <c r="B53" s="434"/>
      <c r="C53" s="434"/>
      <c r="D53" s="434"/>
      <c r="E53" s="434"/>
      <c r="F53" s="487">
        <f t="shared" ref="F53:G56" si="0">B53+D53</f>
        <v>0</v>
      </c>
      <c r="G53" s="487">
        <f t="shared" si="0"/>
        <v>0</v>
      </c>
    </row>
    <row r="54" spans="1:7" ht="18" customHeight="1" x14ac:dyDescent="0.25">
      <c r="A54" s="196" t="s">
        <v>1634</v>
      </c>
      <c r="B54" s="434"/>
      <c r="C54" s="434"/>
      <c r="D54" s="434"/>
      <c r="E54" s="434"/>
      <c r="F54" s="487">
        <f t="shared" si="0"/>
        <v>0</v>
      </c>
      <c r="G54" s="487">
        <f t="shared" si="0"/>
        <v>0</v>
      </c>
    </row>
    <row r="55" spans="1:7" ht="18" customHeight="1" x14ac:dyDescent="0.25">
      <c r="A55" s="196" t="s">
        <v>1635</v>
      </c>
      <c r="B55" s="434"/>
      <c r="C55" s="434"/>
      <c r="D55" s="434"/>
      <c r="E55" s="434"/>
      <c r="F55" s="487">
        <f t="shared" si="0"/>
        <v>0</v>
      </c>
      <c r="G55" s="487">
        <f t="shared" si="0"/>
        <v>0</v>
      </c>
    </row>
    <row r="56" spans="1:7" ht="18" customHeight="1" x14ac:dyDescent="0.25">
      <c r="A56" s="196" t="s">
        <v>245</v>
      </c>
      <c r="B56" s="488"/>
      <c r="C56" s="488"/>
      <c r="D56" s="488"/>
      <c r="E56" s="488"/>
      <c r="F56" s="489">
        <f t="shared" si="0"/>
        <v>0</v>
      </c>
      <c r="G56" s="489">
        <f t="shared" si="0"/>
        <v>0</v>
      </c>
    </row>
    <row r="57" spans="1:7" ht="18" customHeight="1" x14ac:dyDescent="0.25">
      <c r="A57" s="17" t="s">
        <v>1637</v>
      </c>
      <c r="B57" s="495">
        <f t="shared" ref="B57:G57" si="1">SUM(B52:B56)</f>
        <v>0</v>
      </c>
      <c r="C57" s="495">
        <f t="shared" si="1"/>
        <v>0</v>
      </c>
      <c r="D57" s="495">
        <f t="shared" si="1"/>
        <v>0</v>
      </c>
      <c r="E57" s="495">
        <f t="shared" si="1"/>
        <v>0</v>
      </c>
      <c r="F57" s="495">
        <f t="shared" si="1"/>
        <v>0</v>
      </c>
      <c r="G57" s="495">
        <f t="shared" si="1"/>
        <v>0</v>
      </c>
    </row>
    <row r="58" spans="1:7" ht="18" customHeight="1" x14ac:dyDescent="0.25">
      <c r="A58" s="196" t="s">
        <v>1638</v>
      </c>
      <c r="B58" s="460"/>
      <c r="C58" s="460"/>
      <c r="D58" s="460"/>
      <c r="E58" s="460"/>
      <c r="F58" s="486">
        <f t="shared" ref="F58:G62" si="2">B58+D58</f>
        <v>0</v>
      </c>
      <c r="G58" s="486">
        <f t="shared" si="2"/>
        <v>0</v>
      </c>
    </row>
    <row r="59" spans="1:7" ht="18" customHeight="1" x14ac:dyDescent="0.25">
      <c r="A59" s="196" t="s">
        <v>1639</v>
      </c>
      <c r="B59" s="434"/>
      <c r="C59" s="434"/>
      <c r="D59" s="434"/>
      <c r="E59" s="434"/>
      <c r="F59" s="487">
        <f t="shared" si="2"/>
        <v>0</v>
      </c>
      <c r="G59" s="487">
        <f t="shared" si="2"/>
        <v>0</v>
      </c>
    </row>
    <row r="60" spans="1:7" ht="18" customHeight="1" x14ac:dyDescent="0.25">
      <c r="A60" s="196" t="s">
        <v>1640</v>
      </c>
      <c r="B60" s="434"/>
      <c r="C60" s="434"/>
      <c r="D60" s="434"/>
      <c r="E60" s="434"/>
      <c r="F60" s="487">
        <f t="shared" si="2"/>
        <v>0</v>
      </c>
      <c r="G60" s="487">
        <f t="shared" si="2"/>
        <v>0</v>
      </c>
    </row>
    <row r="61" spans="1:7" ht="18" customHeight="1" x14ac:dyDescent="0.25">
      <c r="A61" s="196" t="s">
        <v>1641</v>
      </c>
      <c r="B61" s="434"/>
      <c r="C61" s="434"/>
      <c r="D61" s="434"/>
      <c r="E61" s="434"/>
      <c r="F61" s="487">
        <f t="shared" si="2"/>
        <v>0</v>
      </c>
      <c r="G61" s="487">
        <f t="shared" si="2"/>
        <v>0</v>
      </c>
    </row>
    <row r="62" spans="1:7" ht="18" customHeight="1" x14ac:dyDescent="0.25">
      <c r="A62" s="196" t="s">
        <v>1642</v>
      </c>
      <c r="B62" s="488"/>
      <c r="C62" s="488"/>
      <c r="D62" s="488"/>
      <c r="E62" s="488"/>
      <c r="F62" s="489">
        <f t="shared" si="2"/>
        <v>0</v>
      </c>
      <c r="G62" s="489">
        <f t="shared" si="2"/>
        <v>0</v>
      </c>
    </row>
    <row r="63" spans="1:7" ht="18" customHeight="1" x14ac:dyDescent="0.25">
      <c r="A63" s="17" t="s">
        <v>1643</v>
      </c>
      <c r="B63" s="495">
        <f t="shared" ref="B63:G63" si="3">SUM(B58:B62)</f>
        <v>0</v>
      </c>
      <c r="C63" s="495">
        <f t="shared" si="3"/>
        <v>0</v>
      </c>
      <c r="D63" s="495">
        <f t="shared" si="3"/>
        <v>0</v>
      </c>
      <c r="E63" s="495">
        <f t="shared" si="3"/>
        <v>0</v>
      </c>
      <c r="F63" s="495">
        <f t="shared" si="3"/>
        <v>0</v>
      </c>
      <c r="G63" s="495">
        <f t="shared" si="3"/>
        <v>0</v>
      </c>
    </row>
    <row r="64" spans="1:7" ht="18" customHeight="1" x14ac:dyDescent="0.25">
      <c r="A64" s="196" t="s">
        <v>1644</v>
      </c>
      <c r="B64" s="460"/>
      <c r="C64" s="460"/>
      <c r="D64" s="460"/>
      <c r="E64" s="460"/>
      <c r="F64" s="486">
        <f t="shared" ref="F64:G71" si="4">B64+D64</f>
        <v>0</v>
      </c>
      <c r="G64" s="486">
        <f t="shared" si="4"/>
        <v>0</v>
      </c>
    </row>
    <row r="65" spans="1:7" ht="18" customHeight="1" x14ac:dyDescent="0.25">
      <c r="A65" s="196" t="s">
        <v>1645</v>
      </c>
      <c r="B65" s="434"/>
      <c r="C65" s="434"/>
      <c r="D65" s="434"/>
      <c r="E65" s="434"/>
      <c r="F65" s="487">
        <f t="shared" si="4"/>
        <v>0</v>
      </c>
      <c r="G65" s="487">
        <f t="shared" si="4"/>
        <v>0</v>
      </c>
    </row>
    <row r="66" spans="1:7" ht="18" customHeight="1" x14ac:dyDescent="0.25">
      <c r="A66" s="196" t="s">
        <v>1646</v>
      </c>
      <c r="B66" s="434"/>
      <c r="C66" s="434"/>
      <c r="D66" s="434"/>
      <c r="E66" s="434"/>
      <c r="F66" s="487">
        <f t="shared" si="4"/>
        <v>0</v>
      </c>
      <c r="G66" s="487">
        <f t="shared" si="4"/>
        <v>0</v>
      </c>
    </row>
    <row r="67" spans="1:7" ht="24.75" customHeight="1" x14ac:dyDescent="0.25">
      <c r="A67" s="201" t="s">
        <v>1647</v>
      </c>
      <c r="B67" s="496"/>
      <c r="C67" s="496"/>
      <c r="D67" s="496"/>
      <c r="E67" s="496"/>
      <c r="F67" s="497">
        <f t="shared" si="4"/>
        <v>0</v>
      </c>
      <c r="G67" s="497">
        <f t="shared" si="4"/>
        <v>0</v>
      </c>
    </row>
    <row r="68" spans="1:7" ht="18" customHeight="1" x14ac:dyDescent="0.25">
      <c r="A68" s="196" t="s">
        <v>1648</v>
      </c>
      <c r="B68" s="434"/>
      <c r="C68" s="434"/>
      <c r="D68" s="434"/>
      <c r="E68" s="434"/>
      <c r="F68" s="487">
        <f t="shared" si="4"/>
        <v>0</v>
      </c>
      <c r="G68" s="487">
        <f t="shared" si="4"/>
        <v>0</v>
      </c>
    </row>
    <row r="69" spans="1:7" ht="18" customHeight="1" x14ac:dyDescent="0.25">
      <c r="A69" s="196" t="s">
        <v>1649</v>
      </c>
      <c r="B69" s="434"/>
      <c r="C69" s="434"/>
      <c r="D69" s="434"/>
      <c r="E69" s="434"/>
      <c r="F69" s="487">
        <f t="shared" si="4"/>
        <v>0</v>
      </c>
      <c r="G69" s="487">
        <f t="shared" si="4"/>
        <v>0</v>
      </c>
    </row>
    <row r="70" spans="1:7" ht="28.5" customHeight="1" x14ac:dyDescent="0.25">
      <c r="A70" s="196" t="s">
        <v>741</v>
      </c>
      <c r="B70" s="434"/>
      <c r="C70" s="434"/>
      <c r="D70" s="434"/>
      <c r="E70" s="434"/>
      <c r="F70" s="487">
        <f>B70+D70</f>
        <v>0</v>
      </c>
      <c r="G70" s="487">
        <f>C70+E70</f>
        <v>0</v>
      </c>
    </row>
    <row r="71" spans="1:7" ht="18" customHeight="1" x14ac:dyDescent="0.25">
      <c r="A71" s="196" t="s">
        <v>1650</v>
      </c>
      <c r="B71" s="488"/>
      <c r="C71" s="488"/>
      <c r="D71" s="488"/>
      <c r="E71" s="488"/>
      <c r="F71" s="489">
        <f t="shared" si="4"/>
        <v>0</v>
      </c>
      <c r="G71" s="489">
        <f t="shared" si="4"/>
        <v>0</v>
      </c>
    </row>
    <row r="72" spans="1:7" ht="18" customHeight="1" x14ac:dyDescent="0.25">
      <c r="A72" s="17" t="s">
        <v>1651</v>
      </c>
      <c r="B72" s="495">
        <f t="shared" ref="B72:G72" si="5">SUM(B64:B71)</f>
        <v>0</v>
      </c>
      <c r="C72" s="495">
        <f t="shared" si="5"/>
        <v>0</v>
      </c>
      <c r="D72" s="495">
        <f t="shared" si="5"/>
        <v>0</v>
      </c>
      <c r="E72" s="495">
        <f t="shared" si="5"/>
        <v>0</v>
      </c>
      <c r="F72" s="495">
        <f t="shared" si="5"/>
        <v>0</v>
      </c>
      <c r="G72" s="495">
        <f t="shared" si="5"/>
        <v>0</v>
      </c>
    </row>
    <row r="73" spans="1:7" ht="18" customHeight="1" x14ac:dyDescent="0.25">
      <c r="A73" s="196" t="s">
        <v>1652</v>
      </c>
      <c r="B73" s="460"/>
      <c r="C73" s="460"/>
      <c r="D73" s="460"/>
      <c r="E73" s="460"/>
      <c r="F73" s="486">
        <f t="shared" ref="F73:G76" si="6">B73+D73</f>
        <v>0</v>
      </c>
      <c r="G73" s="486">
        <f t="shared" si="6"/>
        <v>0</v>
      </c>
    </row>
    <row r="74" spans="1:7" ht="18" customHeight="1" x14ac:dyDescent="0.25">
      <c r="A74" s="196" t="s">
        <v>1653</v>
      </c>
      <c r="B74" s="434"/>
      <c r="C74" s="434"/>
      <c r="D74" s="434"/>
      <c r="E74" s="434"/>
      <c r="F74" s="487">
        <f t="shared" si="6"/>
        <v>0</v>
      </c>
      <c r="G74" s="487">
        <f t="shared" si="6"/>
        <v>0</v>
      </c>
    </row>
    <row r="75" spans="1:7" ht="18" customHeight="1" x14ac:dyDescent="0.25">
      <c r="A75" s="196" t="s">
        <v>1654</v>
      </c>
      <c r="B75" s="434"/>
      <c r="C75" s="434"/>
      <c r="D75" s="434"/>
      <c r="E75" s="434"/>
      <c r="F75" s="487">
        <f t="shared" si="6"/>
        <v>0</v>
      </c>
      <c r="G75" s="487">
        <f t="shared" si="6"/>
        <v>0</v>
      </c>
    </row>
    <row r="76" spans="1:7" ht="18" customHeight="1" x14ac:dyDescent="0.25">
      <c r="A76" s="196" t="s">
        <v>1655</v>
      </c>
      <c r="B76" s="488"/>
      <c r="C76" s="488"/>
      <c r="D76" s="488"/>
      <c r="E76" s="488"/>
      <c r="F76" s="489">
        <f t="shared" si="6"/>
        <v>0</v>
      </c>
      <c r="G76" s="489">
        <f t="shared" si="6"/>
        <v>0</v>
      </c>
    </row>
    <row r="77" spans="1:7" ht="18" customHeight="1" x14ac:dyDescent="0.25">
      <c r="A77" s="17" t="s">
        <v>1657</v>
      </c>
      <c r="B77" s="495">
        <f t="shared" ref="B77:G77" si="7">SUM(B73:B76)</f>
        <v>0</v>
      </c>
      <c r="C77" s="495">
        <f t="shared" si="7"/>
        <v>0</v>
      </c>
      <c r="D77" s="495">
        <f t="shared" si="7"/>
        <v>0</v>
      </c>
      <c r="E77" s="495">
        <f t="shared" si="7"/>
        <v>0</v>
      </c>
      <c r="F77" s="495">
        <f t="shared" si="7"/>
        <v>0</v>
      </c>
      <c r="G77" s="495">
        <f t="shared" si="7"/>
        <v>0</v>
      </c>
    </row>
    <row r="78" spans="1:7" ht="18" customHeight="1" x14ac:dyDescent="0.25">
      <c r="A78" s="196" t="s">
        <v>1658</v>
      </c>
      <c r="B78" s="460"/>
      <c r="C78" s="460"/>
      <c r="D78" s="460"/>
      <c r="E78" s="460"/>
      <c r="F78" s="486">
        <f t="shared" ref="F78:G80" si="8">B78+D78</f>
        <v>0</v>
      </c>
      <c r="G78" s="486">
        <f t="shared" si="8"/>
        <v>0</v>
      </c>
    </row>
    <row r="79" spans="1:7" ht="18" customHeight="1" x14ac:dyDescent="0.25">
      <c r="A79" s="196" t="s">
        <v>1659</v>
      </c>
      <c r="B79" s="434"/>
      <c r="C79" s="434"/>
      <c r="D79" s="434"/>
      <c r="E79" s="434"/>
      <c r="F79" s="487">
        <f t="shared" si="8"/>
        <v>0</v>
      </c>
      <c r="G79" s="487">
        <f t="shared" si="8"/>
        <v>0</v>
      </c>
    </row>
    <row r="80" spans="1:7" ht="18" customHeight="1" x14ac:dyDescent="0.25">
      <c r="A80" s="197" t="s">
        <v>1660</v>
      </c>
      <c r="B80" s="488"/>
      <c r="C80" s="488"/>
      <c r="D80" s="488"/>
      <c r="E80" s="488"/>
      <c r="F80" s="489">
        <f t="shared" si="8"/>
        <v>0</v>
      </c>
      <c r="G80" s="489">
        <f t="shared" si="8"/>
        <v>0</v>
      </c>
    </row>
    <row r="81" spans="1:7" ht="18" customHeight="1" x14ac:dyDescent="0.25">
      <c r="A81" s="21" t="s">
        <v>246</v>
      </c>
      <c r="B81" s="495">
        <f t="shared" ref="B81:G81" si="9">SUM(B78:B80)</f>
        <v>0</v>
      </c>
      <c r="C81" s="495">
        <f t="shared" si="9"/>
        <v>0</v>
      </c>
      <c r="D81" s="495">
        <f t="shared" si="9"/>
        <v>0</v>
      </c>
      <c r="E81" s="495">
        <f t="shared" si="9"/>
        <v>0</v>
      </c>
      <c r="F81" s="495">
        <f t="shared" si="9"/>
        <v>0</v>
      </c>
      <c r="G81" s="495">
        <f t="shared" si="9"/>
        <v>0</v>
      </c>
    </row>
    <row r="82" spans="1:7" ht="18" customHeight="1" x14ac:dyDescent="0.25">
      <c r="A82" s="196" t="s">
        <v>1662</v>
      </c>
      <c r="B82" s="460"/>
      <c r="C82" s="460"/>
      <c r="D82" s="460"/>
      <c r="E82" s="460"/>
      <c r="F82" s="486">
        <f t="shared" ref="F82:G87" si="10">B82+D82</f>
        <v>0</v>
      </c>
      <c r="G82" s="486">
        <f t="shared" si="10"/>
        <v>0</v>
      </c>
    </row>
    <row r="83" spans="1:7" ht="18" customHeight="1" x14ac:dyDescent="0.25">
      <c r="A83" s="196" t="s">
        <v>1663</v>
      </c>
      <c r="B83" s="434"/>
      <c r="C83" s="434"/>
      <c r="D83" s="434"/>
      <c r="E83" s="434"/>
      <c r="F83" s="487">
        <f t="shared" si="10"/>
        <v>0</v>
      </c>
      <c r="G83" s="487">
        <f t="shared" si="10"/>
        <v>0</v>
      </c>
    </row>
    <row r="84" spans="1:7" ht="18" customHeight="1" x14ac:dyDescent="0.25">
      <c r="A84" s="196" t="s">
        <v>1664</v>
      </c>
      <c r="B84" s="434"/>
      <c r="C84" s="434"/>
      <c r="D84" s="434"/>
      <c r="E84" s="434"/>
      <c r="F84" s="487">
        <f t="shared" si="10"/>
        <v>0</v>
      </c>
      <c r="G84" s="487">
        <f t="shared" si="10"/>
        <v>0</v>
      </c>
    </row>
    <row r="85" spans="1:7" ht="25.55" customHeight="1" x14ac:dyDescent="0.25">
      <c r="A85" s="201" t="s">
        <v>1665</v>
      </c>
      <c r="B85" s="496"/>
      <c r="C85" s="496"/>
      <c r="D85" s="496"/>
      <c r="E85" s="496"/>
      <c r="F85" s="497">
        <f t="shared" si="10"/>
        <v>0</v>
      </c>
      <c r="G85" s="497">
        <f t="shared" si="10"/>
        <v>0</v>
      </c>
    </row>
    <row r="86" spans="1:7" ht="18" customHeight="1" x14ac:dyDescent="0.25">
      <c r="A86" s="196" t="s">
        <v>1666</v>
      </c>
      <c r="B86" s="434"/>
      <c r="C86" s="434"/>
      <c r="D86" s="434"/>
      <c r="E86" s="434"/>
      <c r="F86" s="487">
        <f t="shared" si="10"/>
        <v>0</v>
      </c>
      <c r="G86" s="487">
        <f t="shared" si="10"/>
        <v>0</v>
      </c>
    </row>
    <row r="87" spans="1:7" ht="18" customHeight="1" x14ac:dyDescent="0.25">
      <c r="A87" s="197" t="s">
        <v>1667</v>
      </c>
      <c r="B87" s="488"/>
      <c r="C87" s="488"/>
      <c r="D87" s="488"/>
      <c r="E87" s="488"/>
      <c r="F87" s="489">
        <f t="shared" si="10"/>
        <v>0</v>
      </c>
      <c r="G87" s="489">
        <f t="shared" si="10"/>
        <v>0</v>
      </c>
    </row>
    <row r="88" spans="1:7" ht="18" customHeight="1" x14ac:dyDescent="0.25">
      <c r="A88" s="21" t="s">
        <v>247</v>
      </c>
      <c r="B88" s="495">
        <f t="shared" ref="B88:G88" si="11">SUM(B82:B87)</f>
        <v>0</v>
      </c>
      <c r="C88" s="495">
        <f t="shared" si="11"/>
        <v>0</v>
      </c>
      <c r="D88" s="495">
        <f t="shared" si="11"/>
        <v>0</v>
      </c>
      <c r="E88" s="495">
        <f t="shared" si="11"/>
        <v>0</v>
      </c>
      <c r="F88" s="495">
        <f t="shared" si="11"/>
        <v>0</v>
      </c>
      <c r="G88" s="495">
        <f t="shared" si="11"/>
        <v>0</v>
      </c>
    </row>
    <row r="89" spans="1:7" ht="18" customHeight="1" x14ac:dyDescent="0.25">
      <c r="A89" s="196" t="s">
        <v>1669</v>
      </c>
      <c r="B89" s="460"/>
      <c r="C89" s="460"/>
      <c r="D89" s="460"/>
      <c r="E89" s="460"/>
      <c r="F89" s="486">
        <f>B89+D89</f>
        <v>0</v>
      </c>
      <c r="G89" s="486">
        <f>C89+E89</f>
        <v>0</v>
      </c>
    </row>
    <row r="90" spans="1:7" ht="27.8" customHeight="1" x14ac:dyDescent="0.25">
      <c r="A90" s="197" t="s">
        <v>1670</v>
      </c>
      <c r="B90" s="488"/>
      <c r="C90" s="488"/>
      <c r="D90" s="488"/>
      <c r="E90" s="488"/>
      <c r="F90" s="489">
        <f>B90+D90</f>
        <v>0</v>
      </c>
      <c r="G90" s="489">
        <f>C90+E90</f>
        <v>0</v>
      </c>
    </row>
    <row r="91" spans="1:7" ht="18" customHeight="1" x14ac:dyDescent="0.25">
      <c r="A91" s="21" t="s">
        <v>248</v>
      </c>
      <c r="B91" s="495">
        <f t="shared" ref="B91:G91" si="12">SUM(B89:B90)</f>
        <v>0</v>
      </c>
      <c r="C91" s="495">
        <f t="shared" si="12"/>
        <v>0</v>
      </c>
      <c r="D91" s="495">
        <f t="shared" si="12"/>
        <v>0</v>
      </c>
      <c r="E91" s="495">
        <f t="shared" si="12"/>
        <v>0</v>
      </c>
      <c r="F91" s="495">
        <f t="shared" si="12"/>
        <v>0</v>
      </c>
      <c r="G91" s="495">
        <f t="shared" si="12"/>
        <v>0</v>
      </c>
    </row>
    <row r="92" spans="1:7" ht="18" customHeight="1" x14ac:dyDescent="0.25">
      <c r="A92" s="196" t="s">
        <v>1035</v>
      </c>
      <c r="B92" s="460"/>
      <c r="C92" s="460"/>
      <c r="D92" s="460"/>
      <c r="E92" s="460"/>
      <c r="F92" s="486">
        <f>B92+D92</f>
        <v>0</v>
      </c>
      <c r="G92" s="486">
        <f>C92+E92</f>
        <v>0</v>
      </c>
    </row>
    <row r="93" spans="1:7" ht="18" customHeight="1" x14ac:dyDescent="0.25">
      <c r="A93" s="197" t="s">
        <v>1036</v>
      </c>
      <c r="B93" s="488"/>
      <c r="C93" s="488"/>
      <c r="D93" s="488"/>
      <c r="E93" s="488"/>
      <c r="F93" s="489">
        <f>B93+D93</f>
        <v>0</v>
      </c>
      <c r="G93" s="489">
        <f>C93+E93</f>
        <v>0</v>
      </c>
    </row>
    <row r="94" spans="1:7" ht="18" customHeight="1" x14ac:dyDescent="0.25">
      <c r="A94" s="21" t="s">
        <v>1037</v>
      </c>
      <c r="B94" s="495">
        <f t="shared" ref="B94:G94" si="13">SUM(B92:B93)</f>
        <v>0</v>
      </c>
      <c r="C94" s="495">
        <f t="shared" si="13"/>
        <v>0</v>
      </c>
      <c r="D94" s="495">
        <f t="shared" si="13"/>
        <v>0</v>
      </c>
      <c r="E94" s="495">
        <f t="shared" si="13"/>
        <v>0</v>
      </c>
      <c r="F94" s="495">
        <f t="shared" si="13"/>
        <v>0</v>
      </c>
      <c r="G94" s="495">
        <f t="shared" si="13"/>
        <v>0</v>
      </c>
    </row>
    <row r="95" spans="1:7" ht="18" customHeight="1" x14ac:dyDescent="0.25">
      <c r="A95" s="17" t="s">
        <v>249</v>
      </c>
      <c r="B95" s="495">
        <f t="shared" ref="B95:G95" si="14">B57+B63+B72+B77+B81+B88+B91+B94</f>
        <v>0</v>
      </c>
      <c r="C95" s="495">
        <f t="shared" si="14"/>
        <v>0</v>
      </c>
      <c r="D95" s="495">
        <f t="shared" si="14"/>
        <v>0</v>
      </c>
      <c r="E95" s="495">
        <f t="shared" si="14"/>
        <v>0</v>
      </c>
      <c r="F95" s="495">
        <f t="shared" si="14"/>
        <v>0</v>
      </c>
      <c r="G95" s="495">
        <f t="shared" si="14"/>
        <v>0</v>
      </c>
    </row>
  </sheetData>
  <mergeCells count="43">
    <mergeCell ref="A40:B40"/>
    <mergeCell ref="A24:B24"/>
    <mergeCell ref="A32:B32"/>
    <mergeCell ref="A45:F45"/>
    <mergeCell ref="A48:G48"/>
    <mergeCell ref="A36:B36"/>
    <mergeCell ref="A43:B43"/>
    <mergeCell ref="A39:B39"/>
    <mergeCell ref="A34:B34"/>
    <mergeCell ref="A35:B35"/>
    <mergeCell ref="A50:A51"/>
    <mergeCell ref="B50:C50"/>
    <mergeCell ref="D50:E50"/>
    <mergeCell ref="F50:G50"/>
    <mergeCell ref="A41:B41"/>
    <mergeCell ref="A42:B42"/>
    <mergeCell ref="A38:B38"/>
    <mergeCell ref="A33:B33"/>
    <mergeCell ref="A37:B37"/>
    <mergeCell ref="A4:F4"/>
    <mergeCell ref="A5:F5"/>
    <mergeCell ref="A20:B20"/>
    <mergeCell ref="A14:B14"/>
    <mergeCell ref="A15:B15"/>
    <mergeCell ref="A16:G16"/>
    <mergeCell ref="A19:B19"/>
    <mergeCell ref="A7:G7"/>
    <mergeCell ref="A8:B8"/>
    <mergeCell ref="A12:B12"/>
    <mergeCell ref="A30:G30"/>
    <mergeCell ref="A21:B21"/>
    <mergeCell ref="A22:B22"/>
    <mergeCell ref="A23:B23"/>
    <mergeCell ref="A18:B18"/>
    <mergeCell ref="A25:B25"/>
    <mergeCell ref="A26:B26"/>
    <mergeCell ref="A27:B27"/>
    <mergeCell ref="A28:B28"/>
    <mergeCell ref="A9:B9"/>
    <mergeCell ref="A10:B10"/>
    <mergeCell ref="A11:B11"/>
    <mergeCell ref="A13:B13"/>
    <mergeCell ref="A29:B29"/>
  </mergeCells>
  <phoneticPr fontId="14" type="noConversion"/>
  <printOptions horizontalCentered="1"/>
  <pageMargins left="0.41" right="0.39370078740157483" top="0.38" bottom="0.39370078740157483" header="0.24" footer="0.51181102362204722"/>
  <pageSetup paperSize="9" scale="90" orientation="portrait"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06"/>
  <sheetViews>
    <sheetView workbookViewId="0">
      <selection sqref="A1:H1"/>
    </sheetView>
  </sheetViews>
  <sheetFormatPr baseColWidth="10" defaultColWidth="10.26953125" defaultRowHeight="13.45" x14ac:dyDescent="0.3"/>
  <cols>
    <col min="1" max="1" width="7.26953125" style="4" customWidth="1"/>
    <col min="2" max="2" width="32.1796875" style="1" customWidth="1"/>
    <col min="3" max="3" width="11.7265625" style="1" customWidth="1"/>
    <col min="4" max="4" width="10.54296875" style="1" bestFit="1" customWidth="1"/>
    <col min="5" max="5" width="7.453125" style="1" bestFit="1" customWidth="1"/>
    <col min="6" max="6" width="20.453125" style="280" bestFit="1" customWidth="1"/>
    <col min="7" max="7" width="8.453125" style="978" bestFit="1" customWidth="1"/>
    <col min="8" max="8" width="14" style="978" customWidth="1"/>
    <col min="9" max="10" width="10.26953125" style="280" customWidth="1"/>
    <col min="11" max="11" width="10.26953125" style="1"/>
    <col min="12" max="12" width="13.7265625" style="1" bestFit="1" customWidth="1"/>
    <col min="13" max="13" width="14.81640625" style="1" bestFit="1" customWidth="1"/>
    <col min="14" max="14" width="13.81640625" style="1" customWidth="1"/>
    <col min="15" max="16384" width="10.26953125" style="1"/>
  </cols>
  <sheetData>
    <row r="1" spans="1:17" x14ac:dyDescent="0.3">
      <c r="A1" s="1010" t="s">
        <v>1721</v>
      </c>
      <c r="B1" s="1010"/>
    </row>
    <row r="2" spans="1:17" x14ac:dyDescent="0.3">
      <c r="A2" s="1010" t="s">
        <v>1408</v>
      </c>
      <c r="B2" s="1011"/>
    </row>
    <row r="3" spans="1:17" x14ac:dyDescent="0.3">
      <c r="A3" s="1010" t="s">
        <v>1736</v>
      </c>
      <c r="B3" s="3"/>
    </row>
    <row r="4" spans="1:17" x14ac:dyDescent="0.3">
      <c r="B4" s="3"/>
    </row>
    <row r="5" spans="1:17" x14ac:dyDescent="0.3">
      <c r="B5" s="3"/>
    </row>
    <row r="6" spans="1:17" ht="15.05" x14ac:dyDescent="0.3">
      <c r="B6" s="1539" t="s">
        <v>1722</v>
      </c>
      <c r="C6" s="1539"/>
      <c r="D6" s="1539"/>
    </row>
    <row r="7" spans="1:17" x14ac:dyDescent="0.3">
      <c r="B7" s="1012" t="s">
        <v>1737</v>
      </c>
      <c r="C7" s="1013"/>
      <c r="D7" s="15"/>
      <c r="E7" s="15"/>
    </row>
    <row r="8" spans="1:17" x14ac:dyDescent="0.3">
      <c r="A8" s="1121"/>
      <c r="B8" s="1121"/>
      <c r="C8" s="1121"/>
      <c r="D8" s="1121"/>
      <c r="E8" s="1121"/>
    </row>
    <row r="11" spans="1:17" x14ac:dyDescent="0.3">
      <c r="A11" s="1014" t="s">
        <v>1723</v>
      </c>
    </row>
    <row r="12" spans="1:17" x14ac:dyDescent="0.3">
      <c r="A12" s="1014"/>
      <c r="E12" s="15"/>
    </row>
    <row r="13" spans="1:17" s="14" customFormat="1" x14ac:dyDescent="0.25">
      <c r="A13" s="67"/>
      <c r="F13" s="15" t="s">
        <v>1724</v>
      </c>
      <c r="G13" s="978"/>
      <c r="H13" s="978"/>
      <c r="I13" s="280"/>
      <c r="J13" s="280"/>
    </row>
    <row r="14" spans="1:17" ht="20.3" customHeight="1" x14ac:dyDescent="0.3">
      <c r="A14" s="165" t="s">
        <v>852</v>
      </c>
      <c r="B14" s="41" t="s">
        <v>853</v>
      </c>
      <c r="C14" s="1540" t="s">
        <v>1725</v>
      </c>
      <c r="D14" s="1541"/>
      <c r="E14" s="1542"/>
      <c r="F14" s="1015" t="s">
        <v>1726</v>
      </c>
      <c r="G14" s="1015" t="s">
        <v>1727</v>
      </c>
      <c r="H14" s="1543" t="s">
        <v>635</v>
      </c>
      <c r="I14" s="1543" t="s">
        <v>1728</v>
      </c>
    </row>
    <row r="15" spans="1:17" ht="33.75" customHeight="1" x14ac:dyDescent="0.3">
      <c r="A15" s="54"/>
      <c r="B15" s="21"/>
      <c r="C15" s="41" t="s">
        <v>1729</v>
      </c>
      <c r="D15" s="41" t="s">
        <v>1730</v>
      </c>
      <c r="E15" s="17" t="s">
        <v>185</v>
      </c>
      <c r="F15" s="1016" t="s">
        <v>1731</v>
      </c>
      <c r="G15" s="1016" t="s">
        <v>1732</v>
      </c>
      <c r="H15" s="1544"/>
      <c r="I15" s="1544"/>
    </row>
    <row r="16" spans="1:17" s="14" customFormat="1" x14ac:dyDescent="0.25">
      <c r="A16" s="1017" t="s">
        <v>859</v>
      </c>
      <c r="B16" s="32" t="s">
        <v>860</v>
      </c>
      <c r="C16" s="433"/>
      <c r="D16" s="433"/>
      <c r="E16" s="433"/>
      <c r="F16" s="433"/>
      <c r="G16" s="433"/>
      <c r="H16" s="433"/>
      <c r="I16" s="433"/>
      <c r="J16" s="279"/>
      <c r="K16" s="279"/>
      <c r="L16" s="279"/>
      <c r="M16" s="279"/>
      <c r="N16" s="279"/>
      <c r="O16" s="279"/>
      <c r="P16" s="279"/>
      <c r="Q16" s="279"/>
    </row>
    <row r="17" spans="1:17" s="14" customFormat="1" x14ac:dyDescent="0.25">
      <c r="A17" s="1018">
        <v>11</v>
      </c>
      <c r="B17" s="34" t="s">
        <v>862</v>
      </c>
      <c r="C17" s="433"/>
      <c r="D17" s="433"/>
      <c r="E17" s="433"/>
      <c r="F17" s="433"/>
      <c r="G17" s="433"/>
      <c r="H17" s="433"/>
      <c r="I17" s="433"/>
      <c r="J17" s="280"/>
      <c r="K17" s="279"/>
      <c r="L17" s="279"/>
      <c r="M17" s="279"/>
      <c r="N17" s="279"/>
      <c r="O17" s="279"/>
      <c r="P17" s="279"/>
      <c r="Q17" s="279"/>
    </row>
    <row r="18" spans="1:17" s="14" customFormat="1" x14ac:dyDescent="0.25">
      <c r="A18" s="1019">
        <v>1110</v>
      </c>
      <c r="B18" s="37" t="s">
        <v>863</v>
      </c>
      <c r="C18" s="434"/>
      <c r="D18" s="434"/>
      <c r="E18" s="264"/>
      <c r="F18" s="434"/>
      <c r="G18" s="434"/>
      <c r="H18" s="434"/>
      <c r="I18" s="434"/>
      <c r="J18" s="280"/>
      <c r="K18" s="279"/>
      <c r="L18" s="279"/>
      <c r="M18" s="279"/>
      <c r="N18" s="279"/>
      <c r="O18" s="279"/>
      <c r="P18" s="279"/>
      <c r="Q18" s="279"/>
    </row>
    <row r="19" spans="1:17" s="14" customFormat="1" x14ac:dyDescent="0.25">
      <c r="A19" s="1019">
        <v>1120</v>
      </c>
      <c r="B19" s="37" t="s">
        <v>864</v>
      </c>
      <c r="C19" s="434"/>
      <c r="D19" s="434"/>
      <c r="E19" s="264"/>
      <c r="F19" s="434"/>
      <c r="G19" s="434"/>
      <c r="H19" s="434"/>
      <c r="I19" s="434"/>
      <c r="J19" s="280"/>
      <c r="K19" s="279"/>
      <c r="L19" s="279"/>
      <c r="M19" s="279"/>
      <c r="N19" s="279"/>
      <c r="O19" s="279"/>
      <c r="P19" s="279"/>
      <c r="Q19" s="279"/>
    </row>
    <row r="20" spans="1:17" s="14" customFormat="1" x14ac:dyDescent="0.25">
      <c r="A20" s="1019"/>
      <c r="B20" s="37" t="s">
        <v>1733</v>
      </c>
      <c r="C20" s="434"/>
      <c r="D20" s="434"/>
      <c r="E20" s="264"/>
      <c r="F20" s="434"/>
      <c r="G20" s="434"/>
      <c r="H20" s="434"/>
      <c r="I20" s="434"/>
      <c r="J20" s="280"/>
      <c r="K20" s="279"/>
      <c r="L20" s="279"/>
      <c r="M20" s="279"/>
      <c r="N20" s="279"/>
      <c r="O20" s="279"/>
      <c r="P20" s="279"/>
      <c r="Q20" s="279"/>
    </row>
    <row r="21" spans="1:17" s="14" customFormat="1" x14ac:dyDescent="0.25">
      <c r="A21" s="1019">
        <v>1130</v>
      </c>
      <c r="B21" s="37" t="s">
        <v>865</v>
      </c>
      <c r="C21" s="434"/>
      <c r="D21" s="434"/>
      <c r="E21" s="264"/>
      <c r="F21" s="434"/>
      <c r="G21" s="434"/>
      <c r="H21" s="434"/>
      <c r="I21" s="434"/>
      <c r="J21" s="280"/>
      <c r="K21" s="279"/>
      <c r="L21" s="279"/>
      <c r="M21" s="279"/>
      <c r="N21" s="279"/>
      <c r="O21" s="279"/>
      <c r="P21" s="279"/>
      <c r="Q21" s="279"/>
    </row>
    <row r="22" spans="1:17" s="14" customFormat="1" x14ac:dyDescent="0.25">
      <c r="A22" s="1018">
        <v>12</v>
      </c>
      <c r="B22" s="34" t="s">
        <v>867</v>
      </c>
      <c r="C22" s="433"/>
      <c r="D22" s="433"/>
      <c r="E22" s="1020"/>
      <c r="F22" s="433"/>
      <c r="G22" s="433"/>
      <c r="H22" s="433"/>
      <c r="I22" s="433"/>
      <c r="J22" s="280"/>
      <c r="K22" s="279"/>
      <c r="L22" s="279"/>
      <c r="M22" s="279"/>
      <c r="N22" s="279"/>
      <c r="O22" s="279"/>
      <c r="P22" s="279"/>
      <c r="Q22" s="279"/>
    </row>
    <row r="23" spans="1:17" s="14" customFormat="1" x14ac:dyDescent="0.25">
      <c r="A23" s="1019">
        <v>1210</v>
      </c>
      <c r="B23" s="37" t="s">
        <v>863</v>
      </c>
      <c r="C23" s="434"/>
      <c r="D23" s="434"/>
      <c r="E23" s="264"/>
      <c r="F23" s="434"/>
      <c r="G23" s="434"/>
      <c r="H23" s="434"/>
      <c r="I23" s="434"/>
      <c r="J23" s="280"/>
      <c r="K23" s="279"/>
      <c r="L23" s="279"/>
      <c r="M23" s="279"/>
      <c r="N23" s="279"/>
      <c r="O23" s="279"/>
      <c r="P23" s="279"/>
      <c r="Q23" s="279"/>
    </row>
    <row r="24" spans="1:17" s="14" customFormat="1" x14ac:dyDescent="0.25">
      <c r="A24" s="1019">
        <v>1220</v>
      </c>
      <c r="B24" s="37" t="s">
        <v>864</v>
      </c>
      <c r="C24" s="434"/>
      <c r="D24" s="434"/>
      <c r="E24" s="264"/>
      <c r="F24" s="434"/>
      <c r="G24" s="434"/>
      <c r="H24" s="434"/>
      <c r="I24" s="434"/>
      <c r="J24" s="280"/>
      <c r="K24" s="279"/>
      <c r="L24" s="279"/>
      <c r="M24" s="279"/>
      <c r="N24" s="279"/>
      <c r="O24" s="279"/>
      <c r="P24" s="279"/>
      <c r="Q24" s="279"/>
    </row>
    <row r="25" spans="1:17" s="14" customFormat="1" x14ac:dyDescent="0.25">
      <c r="A25" s="1019"/>
      <c r="B25" s="37" t="s">
        <v>1733</v>
      </c>
      <c r="C25" s="434"/>
      <c r="D25" s="434"/>
      <c r="E25" s="264"/>
      <c r="F25" s="434"/>
      <c r="G25" s="434"/>
      <c r="H25" s="434"/>
      <c r="I25" s="434"/>
      <c r="J25" s="280"/>
      <c r="K25" s="279"/>
      <c r="L25" s="279"/>
      <c r="M25" s="279"/>
      <c r="N25" s="279"/>
      <c r="O25" s="279"/>
      <c r="P25" s="279"/>
      <c r="Q25" s="279"/>
    </row>
    <row r="26" spans="1:17" s="14" customFormat="1" x14ac:dyDescent="0.25">
      <c r="A26" s="1019">
        <v>1230</v>
      </c>
      <c r="B26" s="37" t="s">
        <v>865</v>
      </c>
      <c r="C26" s="434"/>
      <c r="D26" s="434"/>
      <c r="E26" s="264"/>
      <c r="F26" s="434"/>
      <c r="G26" s="434"/>
      <c r="H26" s="434"/>
      <c r="I26" s="434"/>
      <c r="J26" s="280"/>
      <c r="K26" s="279"/>
      <c r="L26" s="279"/>
      <c r="M26" s="279"/>
      <c r="N26" s="279"/>
      <c r="O26" s="279"/>
      <c r="P26" s="279"/>
      <c r="Q26" s="279"/>
    </row>
    <row r="27" spans="1:17" s="14" customFormat="1" x14ac:dyDescent="0.25">
      <c r="A27" s="1018">
        <v>13</v>
      </c>
      <c r="B27" s="34" t="s">
        <v>868</v>
      </c>
      <c r="C27" s="433"/>
      <c r="D27" s="433"/>
      <c r="E27" s="433"/>
      <c r="F27" s="433"/>
      <c r="G27" s="433"/>
      <c r="H27" s="433"/>
      <c r="I27" s="433"/>
      <c r="J27" s="280"/>
      <c r="K27" s="279"/>
      <c r="L27" s="279"/>
      <c r="M27" s="279"/>
      <c r="N27" s="279"/>
      <c r="O27" s="279"/>
      <c r="P27" s="279"/>
      <c r="Q27" s="279"/>
    </row>
    <row r="28" spans="1:17" s="14" customFormat="1" x14ac:dyDescent="0.25">
      <c r="A28" s="1019">
        <v>1310</v>
      </c>
      <c r="B28" s="37" t="s">
        <v>863</v>
      </c>
      <c r="C28" s="434"/>
      <c r="D28" s="434"/>
      <c r="E28" s="264"/>
      <c r="F28" s="434"/>
      <c r="G28" s="434"/>
      <c r="H28" s="434"/>
      <c r="I28" s="434"/>
      <c r="J28" s="280"/>
      <c r="K28" s="279"/>
      <c r="L28" s="279"/>
      <c r="M28" s="279"/>
      <c r="N28" s="279"/>
      <c r="O28" s="279"/>
      <c r="P28" s="279"/>
      <c r="Q28" s="279"/>
    </row>
    <row r="29" spans="1:17" s="14" customFormat="1" x14ac:dyDescent="0.25">
      <c r="A29" s="1019">
        <v>1320</v>
      </c>
      <c r="B29" s="37" t="s">
        <v>869</v>
      </c>
      <c r="C29" s="434"/>
      <c r="D29" s="434"/>
      <c r="E29" s="264"/>
      <c r="F29" s="434"/>
      <c r="G29" s="434"/>
      <c r="H29" s="434"/>
      <c r="I29" s="434"/>
      <c r="J29" s="280"/>
      <c r="K29" s="279"/>
      <c r="L29" s="279"/>
      <c r="M29" s="279"/>
      <c r="N29" s="279"/>
      <c r="O29" s="279"/>
      <c r="P29" s="279"/>
      <c r="Q29" s="279"/>
    </row>
    <row r="30" spans="1:17" s="14" customFormat="1" x14ac:dyDescent="0.25">
      <c r="A30" s="1019"/>
      <c r="B30" s="37" t="s">
        <v>1733</v>
      </c>
      <c r="C30" s="434"/>
      <c r="D30" s="434"/>
      <c r="E30" s="264"/>
      <c r="F30" s="434"/>
      <c r="G30" s="434"/>
      <c r="H30" s="434"/>
      <c r="I30" s="434"/>
      <c r="J30" s="280"/>
      <c r="K30" s="279"/>
      <c r="L30" s="279"/>
      <c r="M30" s="279"/>
      <c r="N30" s="279"/>
      <c r="O30" s="279"/>
      <c r="P30" s="279"/>
      <c r="Q30" s="279"/>
    </row>
    <row r="31" spans="1:17" s="14" customFormat="1" x14ac:dyDescent="0.25">
      <c r="A31" s="1019">
        <v>1330</v>
      </c>
      <c r="B31" s="37" t="s">
        <v>865</v>
      </c>
      <c r="C31" s="434"/>
      <c r="D31" s="434"/>
      <c r="E31" s="264"/>
      <c r="F31" s="434"/>
      <c r="G31" s="434"/>
      <c r="H31" s="434"/>
      <c r="I31" s="434"/>
      <c r="J31" s="280"/>
      <c r="K31" s="279"/>
      <c r="L31" s="279"/>
      <c r="M31" s="279"/>
      <c r="N31" s="279"/>
      <c r="O31" s="279"/>
      <c r="P31" s="279"/>
      <c r="Q31" s="279"/>
    </row>
    <row r="32" spans="1:17" s="14" customFormat="1" x14ac:dyDescent="0.25">
      <c r="A32" s="1018">
        <v>14</v>
      </c>
      <c r="B32" s="34" t="s">
        <v>870</v>
      </c>
      <c r="C32" s="433"/>
      <c r="D32" s="433"/>
      <c r="E32" s="433"/>
      <c r="F32" s="433"/>
      <c r="G32" s="433"/>
      <c r="H32" s="433"/>
      <c r="I32" s="433"/>
      <c r="J32" s="280"/>
      <c r="K32" s="279"/>
      <c r="L32" s="279"/>
      <c r="M32" s="279"/>
      <c r="N32" s="279"/>
      <c r="O32" s="279"/>
      <c r="P32" s="279"/>
      <c r="Q32" s="279"/>
    </row>
    <row r="33" spans="1:17" s="14" customFormat="1" x14ac:dyDescent="0.25">
      <c r="A33" s="1019">
        <v>1410</v>
      </c>
      <c r="B33" s="37" t="s">
        <v>871</v>
      </c>
      <c r="C33" s="434"/>
      <c r="D33" s="434"/>
      <c r="E33" s="264"/>
      <c r="F33" s="434"/>
      <c r="G33" s="434"/>
      <c r="H33" s="434"/>
      <c r="I33" s="434"/>
      <c r="J33" s="1021"/>
      <c r="K33" s="279"/>
      <c r="L33" s="279"/>
      <c r="M33" s="279"/>
      <c r="N33" s="279"/>
      <c r="O33" s="279"/>
      <c r="P33" s="279"/>
      <c r="Q33" s="279"/>
    </row>
    <row r="34" spans="1:17" s="14" customFormat="1" x14ac:dyDescent="0.25">
      <c r="A34" s="1019"/>
      <c r="B34" s="37" t="s">
        <v>1733</v>
      </c>
      <c r="C34" s="434"/>
      <c r="D34" s="434"/>
      <c r="E34" s="264"/>
      <c r="F34" s="434"/>
      <c r="G34" s="434"/>
      <c r="H34" s="434"/>
      <c r="I34" s="434"/>
      <c r="J34" s="1021"/>
      <c r="K34" s="279"/>
      <c r="L34" s="279"/>
      <c r="M34" s="279"/>
      <c r="N34" s="279"/>
      <c r="O34" s="279"/>
      <c r="P34" s="279"/>
      <c r="Q34" s="279"/>
    </row>
    <row r="35" spans="1:17" s="14" customFormat="1" x14ac:dyDescent="0.25">
      <c r="A35" s="1019">
        <v>1420</v>
      </c>
      <c r="B35" s="37" t="s">
        <v>872</v>
      </c>
      <c r="C35" s="434"/>
      <c r="D35" s="434"/>
      <c r="E35" s="264"/>
      <c r="F35" s="434"/>
      <c r="G35" s="434"/>
      <c r="H35" s="434"/>
      <c r="I35" s="434"/>
      <c r="J35" s="1021"/>
      <c r="K35" s="279"/>
      <c r="L35" s="279"/>
      <c r="M35" s="279"/>
      <c r="N35" s="279"/>
      <c r="O35" s="279"/>
      <c r="P35" s="279"/>
      <c r="Q35" s="279"/>
    </row>
    <row r="36" spans="1:17" s="14" customFormat="1" x14ac:dyDescent="0.25">
      <c r="A36" s="1019"/>
      <c r="B36" s="37" t="s">
        <v>1733</v>
      </c>
      <c r="C36" s="434"/>
      <c r="D36" s="434"/>
      <c r="E36" s="264"/>
      <c r="F36" s="434"/>
      <c r="G36" s="434"/>
      <c r="H36" s="434"/>
      <c r="I36" s="434"/>
      <c r="J36" s="1021"/>
      <c r="K36" s="279"/>
      <c r="L36" s="279"/>
      <c r="M36" s="279"/>
      <c r="N36" s="279"/>
      <c r="O36" s="279"/>
      <c r="P36" s="279"/>
      <c r="Q36" s="279"/>
    </row>
    <row r="37" spans="1:17" s="14" customFormat="1" x14ac:dyDescent="0.25">
      <c r="A37" s="1018">
        <v>15</v>
      </c>
      <c r="B37" s="34" t="s">
        <v>873</v>
      </c>
      <c r="C37" s="433"/>
      <c r="D37" s="433"/>
      <c r="E37" s="433"/>
      <c r="F37" s="433"/>
      <c r="G37" s="433"/>
      <c r="H37" s="433"/>
      <c r="I37" s="433"/>
      <c r="J37" s="280"/>
      <c r="K37" s="279"/>
      <c r="L37" s="279"/>
      <c r="M37" s="279"/>
      <c r="N37" s="279"/>
      <c r="O37" s="279"/>
      <c r="P37" s="279"/>
      <c r="Q37" s="279"/>
    </row>
    <row r="38" spans="1:17" s="14" customFormat="1" x14ac:dyDescent="0.25">
      <c r="A38" s="1019">
        <v>1510</v>
      </c>
      <c r="B38" s="37" t="s">
        <v>874</v>
      </c>
      <c r="C38" s="434"/>
      <c r="D38" s="434"/>
      <c r="E38" s="264"/>
      <c r="F38" s="434"/>
      <c r="G38" s="434"/>
      <c r="H38" s="434"/>
      <c r="I38" s="434"/>
      <c r="J38" s="280"/>
      <c r="K38" s="279"/>
      <c r="L38" s="279"/>
      <c r="M38" s="279"/>
      <c r="N38" s="279"/>
      <c r="O38" s="279"/>
      <c r="P38" s="279"/>
      <c r="Q38" s="279"/>
    </row>
    <row r="39" spans="1:17" s="14" customFormat="1" x14ac:dyDescent="0.25">
      <c r="A39" s="1019">
        <v>1520</v>
      </c>
      <c r="B39" s="37" t="s">
        <v>875</v>
      </c>
      <c r="C39" s="434"/>
      <c r="D39" s="434"/>
      <c r="E39" s="264"/>
      <c r="F39" s="434"/>
      <c r="G39" s="434"/>
      <c r="H39" s="434"/>
      <c r="I39" s="434"/>
      <c r="J39" s="280"/>
      <c r="K39" s="279"/>
      <c r="L39" s="279"/>
      <c r="M39" s="279"/>
      <c r="N39" s="279"/>
      <c r="O39" s="279"/>
      <c r="P39" s="279"/>
      <c r="Q39" s="279"/>
    </row>
    <row r="40" spans="1:17" s="14" customFormat="1" x14ac:dyDescent="0.25">
      <c r="A40" s="1019"/>
      <c r="B40" s="37" t="s">
        <v>1733</v>
      </c>
      <c r="C40" s="434"/>
      <c r="D40" s="434"/>
      <c r="E40" s="264"/>
      <c r="F40" s="434"/>
      <c r="G40" s="434"/>
      <c r="H40" s="434"/>
      <c r="I40" s="434"/>
      <c r="J40" s="280"/>
      <c r="K40" s="279"/>
      <c r="L40" s="279"/>
      <c r="M40" s="279"/>
      <c r="N40" s="279"/>
      <c r="O40" s="279"/>
      <c r="P40" s="279"/>
      <c r="Q40" s="279"/>
    </row>
    <row r="41" spans="1:17" s="14" customFormat="1" x14ac:dyDescent="0.25">
      <c r="A41" s="1019">
        <v>1530</v>
      </c>
      <c r="B41" s="37" t="s">
        <v>876</v>
      </c>
      <c r="C41" s="434"/>
      <c r="D41" s="434"/>
      <c r="E41" s="264"/>
      <c r="F41" s="434"/>
      <c r="G41" s="434"/>
      <c r="H41" s="434"/>
      <c r="I41" s="434"/>
      <c r="J41" s="280"/>
      <c r="K41" s="279"/>
      <c r="L41" s="279"/>
      <c r="M41" s="279"/>
      <c r="N41" s="279"/>
      <c r="O41" s="279"/>
      <c r="P41" s="279"/>
      <c r="Q41" s="279"/>
    </row>
    <row r="42" spans="1:17" s="14" customFormat="1" x14ac:dyDescent="0.25">
      <c r="A42" s="1019">
        <v>1540</v>
      </c>
      <c r="B42" s="37" t="s">
        <v>867</v>
      </c>
      <c r="C42" s="434"/>
      <c r="D42" s="434"/>
      <c r="E42" s="264"/>
      <c r="F42" s="434"/>
      <c r="G42" s="434"/>
      <c r="H42" s="434"/>
      <c r="I42" s="434"/>
      <c r="J42" s="280"/>
      <c r="K42" s="279"/>
      <c r="L42" s="279"/>
      <c r="M42" s="279"/>
      <c r="N42" s="279"/>
      <c r="O42" s="279"/>
      <c r="P42" s="279"/>
      <c r="Q42" s="279"/>
    </row>
    <row r="43" spans="1:17" s="14" customFormat="1" x14ac:dyDescent="0.25">
      <c r="A43" s="1019"/>
      <c r="B43" s="37" t="s">
        <v>1733</v>
      </c>
      <c r="C43" s="434"/>
      <c r="D43" s="434"/>
      <c r="E43" s="264"/>
      <c r="F43" s="434"/>
      <c r="G43" s="434"/>
      <c r="H43" s="434"/>
      <c r="I43" s="434"/>
      <c r="J43" s="280"/>
      <c r="K43" s="279"/>
      <c r="L43" s="279"/>
      <c r="M43" s="279"/>
      <c r="N43" s="279"/>
      <c r="O43" s="279"/>
      <c r="P43" s="279"/>
      <c r="Q43" s="279"/>
    </row>
    <row r="44" spans="1:17" s="14" customFormat="1" x14ac:dyDescent="0.25">
      <c r="A44" s="1019">
        <v>1550</v>
      </c>
      <c r="B44" s="37" t="s">
        <v>877</v>
      </c>
      <c r="C44" s="434"/>
      <c r="D44" s="434"/>
      <c r="E44" s="264"/>
      <c r="F44" s="434"/>
      <c r="G44" s="434"/>
      <c r="H44" s="434"/>
      <c r="I44" s="434"/>
      <c r="J44" s="280"/>
      <c r="K44" s="279"/>
      <c r="L44" s="279"/>
      <c r="M44" s="279"/>
      <c r="N44" s="279"/>
      <c r="O44" s="279"/>
      <c r="P44" s="279"/>
      <c r="Q44" s="279"/>
    </row>
    <row r="45" spans="1:17" s="14" customFormat="1" x14ac:dyDescent="0.25">
      <c r="A45" s="1019">
        <v>1560</v>
      </c>
      <c r="B45" s="37" t="s">
        <v>878</v>
      </c>
      <c r="C45" s="434"/>
      <c r="D45" s="434"/>
      <c r="E45" s="264"/>
      <c r="F45" s="434"/>
      <c r="G45" s="434"/>
      <c r="H45" s="434"/>
      <c r="I45" s="434"/>
      <c r="J45" s="280"/>
      <c r="K45" s="279"/>
      <c r="L45" s="279"/>
      <c r="M45" s="279"/>
      <c r="N45" s="279"/>
      <c r="O45" s="279"/>
      <c r="P45" s="279"/>
      <c r="Q45" s="279"/>
    </row>
    <row r="46" spans="1:17" s="14" customFormat="1" x14ac:dyDescent="0.25">
      <c r="A46" s="1019"/>
      <c r="B46" s="37" t="s">
        <v>1733</v>
      </c>
      <c r="C46" s="434"/>
      <c r="D46" s="434"/>
      <c r="E46" s="264"/>
      <c r="F46" s="434"/>
      <c r="G46" s="434"/>
      <c r="H46" s="434"/>
      <c r="I46" s="434"/>
      <c r="J46" s="280"/>
      <c r="K46" s="279"/>
      <c r="L46" s="279"/>
      <c r="M46" s="279"/>
      <c r="N46" s="279"/>
      <c r="O46" s="279"/>
      <c r="P46" s="279"/>
      <c r="Q46" s="279"/>
    </row>
    <row r="47" spans="1:17" s="14" customFormat="1" x14ac:dyDescent="0.25">
      <c r="A47" s="1019">
        <v>1570</v>
      </c>
      <c r="B47" s="37" t="s">
        <v>879</v>
      </c>
      <c r="C47" s="434"/>
      <c r="D47" s="434"/>
      <c r="E47" s="264"/>
      <c r="F47" s="434"/>
      <c r="G47" s="434"/>
      <c r="H47" s="434"/>
      <c r="I47" s="434"/>
      <c r="J47" s="280"/>
      <c r="K47" s="279"/>
      <c r="L47" s="279"/>
      <c r="M47" s="279"/>
      <c r="N47" s="279"/>
      <c r="O47" s="279"/>
      <c r="P47" s="279"/>
      <c r="Q47" s="279"/>
    </row>
    <row r="48" spans="1:17" s="14" customFormat="1" x14ac:dyDescent="0.25">
      <c r="A48" s="1019">
        <v>1580</v>
      </c>
      <c r="B48" s="37" t="s">
        <v>880</v>
      </c>
      <c r="C48" s="434"/>
      <c r="D48" s="434"/>
      <c r="E48" s="264"/>
      <c r="F48" s="434"/>
      <c r="G48" s="434"/>
      <c r="H48" s="434"/>
      <c r="I48" s="434"/>
      <c r="J48" s="280"/>
      <c r="K48" s="279"/>
      <c r="L48" s="279"/>
      <c r="M48" s="279"/>
      <c r="N48" s="279"/>
      <c r="O48" s="279"/>
      <c r="P48" s="279"/>
      <c r="Q48" s="279"/>
    </row>
    <row r="49" spans="1:17" s="14" customFormat="1" x14ac:dyDescent="0.25">
      <c r="A49" s="1019">
        <v>1590</v>
      </c>
      <c r="B49" s="37" t="s">
        <v>881</v>
      </c>
      <c r="C49" s="434"/>
      <c r="D49" s="434"/>
      <c r="E49" s="264"/>
      <c r="F49" s="434"/>
      <c r="G49" s="434"/>
      <c r="H49" s="434"/>
      <c r="I49" s="434"/>
      <c r="J49" s="280"/>
      <c r="K49" s="279"/>
      <c r="L49" s="279"/>
      <c r="M49" s="279"/>
      <c r="N49" s="279"/>
      <c r="O49" s="279"/>
      <c r="P49" s="279"/>
      <c r="Q49" s="279"/>
    </row>
    <row r="50" spans="1:17" s="14" customFormat="1" x14ac:dyDescent="0.25">
      <c r="A50" s="1018">
        <v>18</v>
      </c>
      <c r="B50" s="34" t="s">
        <v>882</v>
      </c>
      <c r="C50" s="433"/>
      <c r="D50" s="433"/>
      <c r="E50" s="433"/>
      <c r="F50" s="433"/>
      <c r="G50" s="433"/>
      <c r="H50" s="433"/>
      <c r="I50" s="433"/>
      <c r="J50" s="280"/>
      <c r="K50" s="279"/>
      <c r="L50" s="279"/>
      <c r="M50" s="279"/>
      <c r="N50" s="279"/>
      <c r="O50" s="279"/>
      <c r="P50" s="279"/>
      <c r="Q50" s="279"/>
    </row>
    <row r="51" spans="1:17" s="14" customFormat="1" x14ac:dyDescent="0.25">
      <c r="A51" s="1019">
        <v>1810</v>
      </c>
      <c r="B51" s="37" t="s">
        <v>883</v>
      </c>
      <c r="C51" s="321"/>
      <c r="D51" s="321"/>
      <c r="E51" s="264"/>
      <c r="F51" s="321"/>
      <c r="G51" s="321"/>
      <c r="H51" s="321"/>
      <c r="I51" s="321"/>
      <c r="J51" s="280"/>
      <c r="K51" s="279"/>
      <c r="L51" s="279"/>
      <c r="M51" s="279"/>
      <c r="N51" s="279"/>
      <c r="O51" s="279"/>
      <c r="P51" s="279"/>
      <c r="Q51" s="279"/>
    </row>
    <row r="52" spans="1:17" s="14" customFormat="1" ht="26.9" x14ac:dyDescent="0.25">
      <c r="A52" s="1022">
        <v>1820</v>
      </c>
      <c r="B52" s="6" t="s">
        <v>1613</v>
      </c>
      <c r="C52" s="435"/>
      <c r="D52" s="435"/>
      <c r="E52" s="264"/>
      <c r="F52" s="435"/>
      <c r="G52" s="435"/>
      <c r="H52" s="435"/>
      <c r="I52" s="435"/>
      <c r="J52" s="280"/>
      <c r="K52" s="279"/>
      <c r="L52" s="279"/>
      <c r="M52" s="279"/>
      <c r="N52" s="279"/>
      <c r="O52" s="279"/>
      <c r="P52" s="279"/>
      <c r="Q52" s="279"/>
    </row>
    <row r="53" spans="1:17" x14ac:dyDescent="0.3">
      <c r="A53" s="1023">
        <v>1880</v>
      </c>
      <c r="B53" s="16" t="s">
        <v>884</v>
      </c>
      <c r="C53" s="436"/>
      <c r="D53" s="436"/>
      <c r="E53" s="265"/>
      <c r="F53" s="436"/>
      <c r="G53" s="436"/>
      <c r="H53" s="488"/>
      <c r="I53" s="488"/>
      <c r="K53" s="279"/>
      <c r="L53" s="279"/>
      <c r="M53" s="279"/>
      <c r="N53" s="279"/>
      <c r="O53" s="279"/>
      <c r="P53" s="279"/>
      <c r="Q53" s="279"/>
    </row>
    <row r="54" spans="1:17" x14ac:dyDescent="0.3">
      <c r="C54" s="437"/>
      <c r="D54" s="437"/>
      <c r="E54" s="437"/>
      <c r="F54" s="437"/>
      <c r="G54" s="437"/>
      <c r="K54" s="279"/>
      <c r="L54" s="279"/>
      <c r="M54" s="279"/>
      <c r="N54" s="279"/>
      <c r="O54" s="279"/>
      <c r="P54" s="279"/>
      <c r="Q54" s="279"/>
    </row>
    <row r="55" spans="1:17" x14ac:dyDescent="0.3">
      <c r="C55" s="437"/>
      <c r="D55" s="437"/>
      <c r="E55" s="437"/>
      <c r="F55" s="437"/>
      <c r="G55" s="437"/>
      <c r="K55" s="279"/>
      <c r="L55" s="279"/>
      <c r="M55" s="279"/>
      <c r="N55" s="279"/>
      <c r="O55" s="279"/>
      <c r="P55" s="279"/>
      <c r="Q55" s="279"/>
    </row>
    <row r="56" spans="1:17" x14ac:dyDescent="0.3">
      <c r="C56" s="437"/>
      <c r="D56" s="437"/>
      <c r="E56" s="437"/>
      <c r="F56" s="437"/>
      <c r="G56" s="437"/>
      <c r="K56" s="279"/>
      <c r="L56" s="279"/>
      <c r="M56" s="279"/>
      <c r="N56" s="279"/>
      <c r="O56" s="279"/>
      <c r="P56" s="279"/>
      <c r="Q56" s="279"/>
    </row>
    <row r="57" spans="1:17" x14ac:dyDescent="0.3">
      <c r="C57" s="437"/>
      <c r="D57" s="437"/>
      <c r="E57" s="437"/>
      <c r="F57" s="437"/>
      <c r="G57" s="437"/>
      <c r="K57" s="279"/>
      <c r="L57" s="279"/>
      <c r="M57" s="279"/>
      <c r="N57" s="279"/>
      <c r="O57" s="279"/>
      <c r="P57" s="279"/>
      <c r="Q57" s="279"/>
    </row>
    <row r="58" spans="1:17" x14ac:dyDescent="0.3">
      <c r="C58" s="437"/>
      <c r="D58" s="437"/>
      <c r="E58" s="437"/>
      <c r="F58" s="437"/>
      <c r="G58" s="437"/>
      <c r="K58" s="279"/>
      <c r="L58" s="279"/>
      <c r="M58" s="279"/>
      <c r="N58" s="279"/>
      <c r="O58" s="279"/>
      <c r="P58" s="279"/>
      <c r="Q58" s="279"/>
    </row>
    <row r="59" spans="1:17" x14ac:dyDescent="0.3">
      <c r="C59" s="437"/>
      <c r="D59" s="437"/>
      <c r="E59" s="437"/>
      <c r="F59" s="437"/>
      <c r="G59" s="437"/>
      <c r="K59" s="279"/>
      <c r="L59" s="279"/>
      <c r="M59" s="279"/>
      <c r="N59" s="279"/>
      <c r="O59" s="279"/>
      <c r="P59" s="279"/>
      <c r="Q59" s="279"/>
    </row>
    <row r="60" spans="1:17" x14ac:dyDescent="0.3">
      <c r="C60" s="437"/>
      <c r="D60" s="437"/>
      <c r="E60" s="437"/>
      <c r="F60" s="437"/>
      <c r="G60" s="437"/>
      <c r="K60" s="279"/>
      <c r="L60" s="279"/>
      <c r="M60" s="279"/>
      <c r="N60" s="279"/>
      <c r="O60" s="279"/>
      <c r="P60" s="279"/>
      <c r="Q60" s="279"/>
    </row>
    <row r="61" spans="1:17" x14ac:dyDescent="0.3">
      <c r="C61" s="437"/>
      <c r="D61" s="437"/>
      <c r="E61" s="437"/>
      <c r="F61" s="437"/>
      <c r="G61" s="437"/>
      <c r="K61" s="279"/>
      <c r="L61" s="279"/>
      <c r="M61" s="279"/>
      <c r="N61" s="279"/>
      <c r="O61" s="279"/>
      <c r="P61" s="279"/>
      <c r="Q61" s="279"/>
    </row>
    <row r="62" spans="1:17" x14ac:dyDescent="0.3">
      <c r="C62" s="437"/>
      <c r="D62" s="437"/>
      <c r="E62" s="437"/>
      <c r="F62" s="437"/>
      <c r="G62" s="437"/>
      <c r="K62" s="279"/>
      <c r="L62" s="279"/>
      <c r="M62" s="279"/>
      <c r="N62" s="279"/>
      <c r="O62" s="279"/>
      <c r="P62" s="279"/>
      <c r="Q62" s="279"/>
    </row>
    <row r="63" spans="1:17" x14ac:dyDescent="0.3">
      <c r="C63" s="437"/>
      <c r="D63" s="437"/>
      <c r="E63" s="437"/>
      <c r="F63" s="437"/>
      <c r="G63" s="437"/>
      <c r="K63" s="279"/>
      <c r="L63" s="279"/>
      <c r="M63" s="279"/>
      <c r="N63" s="279"/>
      <c r="O63" s="279"/>
      <c r="P63" s="279"/>
      <c r="Q63" s="279"/>
    </row>
    <row r="64" spans="1:17" x14ac:dyDescent="0.3">
      <c r="C64" s="437"/>
      <c r="D64" s="437"/>
      <c r="E64" s="437"/>
      <c r="F64" s="437"/>
      <c r="G64" s="437"/>
      <c r="K64" s="279"/>
      <c r="L64" s="279"/>
      <c r="M64" s="279"/>
      <c r="N64" s="279"/>
      <c r="O64" s="279"/>
      <c r="P64" s="279"/>
      <c r="Q64" s="279"/>
    </row>
    <row r="65" spans="1:17" ht="12.8" customHeight="1" x14ac:dyDescent="0.3">
      <c r="C65" s="437"/>
      <c r="D65" s="437"/>
      <c r="E65" s="437"/>
      <c r="F65" s="437"/>
      <c r="G65" s="437"/>
      <c r="K65" s="279"/>
      <c r="L65" s="279"/>
      <c r="M65" s="279"/>
      <c r="N65" s="279"/>
      <c r="O65" s="279"/>
      <c r="P65" s="279"/>
      <c r="Q65" s="279"/>
    </row>
    <row r="66" spans="1:17" ht="12.8" customHeight="1" x14ac:dyDescent="0.3">
      <c r="C66" s="437"/>
      <c r="D66" s="437"/>
      <c r="E66" s="437"/>
      <c r="F66" s="437"/>
      <c r="G66" s="437"/>
      <c r="K66" s="279"/>
      <c r="L66" s="279"/>
      <c r="M66" s="279"/>
      <c r="N66" s="279"/>
      <c r="O66" s="279"/>
      <c r="P66" s="279"/>
      <c r="Q66" s="279"/>
    </row>
    <row r="67" spans="1:17" ht="12.8" customHeight="1" x14ac:dyDescent="0.3">
      <c r="C67" s="437"/>
      <c r="D67" s="437"/>
      <c r="E67" s="437"/>
      <c r="F67" s="437"/>
      <c r="G67" s="437"/>
      <c r="K67" s="279"/>
      <c r="L67" s="279"/>
      <c r="M67" s="279"/>
      <c r="N67" s="279"/>
      <c r="O67" s="279"/>
      <c r="P67" s="279"/>
      <c r="Q67" s="279"/>
    </row>
    <row r="68" spans="1:17" ht="17.2" customHeight="1" x14ac:dyDescent="0.3">
      <c r="A68" s="165" t="s">
        <v>852</v>
      </c>
      <c r="B68" s="41" t="s">
        <v>853</v>
      </c>
      <c r="C68" s="1540"/>
      <c r="D68" s="1541"/>
      <c r="E68" s="1542"/>
      <c r="F68" s="1015"/>
      <c r="G68" s="1015"/>
      <c r="H68" s="1543"/>
      <c r="I68" s="1024"/>
      <c r="K68" s="279"/>
      <c r="L68" s="279"/>
      <c r="M68" s="279"/>
      <c r="N68" s="279"/>
      <c r="O68" s="279"/>
      <c r="P68" s="279"/>
      <c r="Q68" s="279"/>
    </row>
    <row r="69" spans="1:17" ht="30.8" customHeight="1" x14ac:dyDescent="0.3">
      <c r="A69" s="54"/>
      <c r="B69" s="21"/>
      <c r="C69" s="41"/>
      <c r="D69" s="41"/>
      <c r="E69" s="17"/>
      <c r="F69" s="1016"/>
      <c r="G69" s="1016"/>
      <c r="H69" s="1544"/>
      <c r="I69" s="1024"/>
      <c r="K69" s="279"/>
      <c r="L69" s="279"/>
      <c r="M69" s="279"/>
      <c r="N69" s="279"/>
      <c r="O69" s="279"/>
      <c r="P69" s="279"/>
      <c r="Q69" s="279"/>
    </row>
    <row r="70" spans="1:17" ht="15.6" customHeight="1" x14ac:dyDescent="0.3">
      <c r="A70" s="1017" t="s">
        <v>885</v>
      </c>
      <c r="B70" s="32" t="s">
        <v>886</v>
      </c>
      <c r="C70" s="433"/>
      <c r="D70" s="433"/>
      <c r="E70" s="433"/>
      <c r="F70" s="433"/>
      <c r="G70" s="433"/>
      <c r="H70" s="433"/>
      <c r="I70" s="1024"/>
      <c r="K70" s="279"/>
      <c r="L70" s="279"/>
      <c r="M70" s="279"/>
      <c r="N70" s="279"/>
      <c r="O70" s="279"/>
      <c r="P70" s="279"/>
      <c r="Q70" s="279"/>
    </row>
    <row r="71" spans="1:17" ht="24.75" customHeight="1" x14ac:dyDescent="0.3">
      <c r="A71" s="1018">
        <v>21</v>
      </c>
      <c r="B71" s="34" t="s">
        <v>888</v>
      </c>
      <c r="C71" s="433"/>
      <c r="D71" s="433"/>
      <c r="E71" s="433"/>
      <c r="F71" s="433"/>
      <c r="G71" s="433"/>
      <c r="H71" s="433"/>
      <c r="I71" s="1024"/>
      <c r="K71" s="279"/>
      <c r="L71" s="279"/>
      <c r="M71" s="279"/>
      <c r="N71" s="279"/>
      <c r="O71" s="279"/>
      <c r="P71" s="279"/>
      <c r="Q71" s="279"/>
    </row>
    <row r="72" spans="1:17" ht="15.6" customHeight="1" x14ac:dyDescent="0.3">
      <c r="A72" s="1019">
        <v>2110</v>
      </c>
      <c r="B72" s="37" t="s">
        <v>889</v>
      </c>
      <c r="C72" s="434"/>
      <c r="D72" s="434"/>
      <c r="E72" s="264"/>
      <c r="F72" s="434"/>
      <c r="G72" s="434"/>
      <c r="H72" s="434"/>
      <c r="I72" s="1024"/>
      <c r="K72" s="279"/>
      <c r="L72" s="279"/>
      <c r="M72" s="279"/>
      <c r="N72" s="279"/>
      <c r="O72" s="279"/>
      <c r="P72" s="279"/>
      <c r="Q72" s="279"/>
    </row>
    <row r="73" spans="1:17" ht="15.6" customHeight="1" x14ac:dyDescent="0.3">
      <c r="A73" s="1019">
        <v>2120</v>
      </c>
      <c r="B73" s="37" t="s">
        <v>890</v>
      </c>
      <c r="C73" s="434"/>
      <c r="D73" s="434"/>
      <c r="E73" s="264"/>
      <c r="F73" s="434"/>
      <c r="G73" s="434"/>
      <c r="H73" s="434"/>
      <c r="I73" s="1024"/>
      <c r="K73" s="279"/>
      <c r="L73" s="279"/>
      <c r="M73" s="279"/>
      <c r="N73" s="279"/>
      <c r="O73" s="279"/>
      <c r="P73" s="279"/>
      <c r="Q73" s="279"/>
    </row>
    <row r="74" spans="1:17" ht="15.6" customHeight="1" x14ac:dyDescent="0.3">
      <c r="A74" s="1019">
        <v>2130</v>
      </c>
      <c r="B74" s="37" t="s">
        <v>891</v>
      </c>
      <c r="C74" s="434"/>
      <c r="D74" s="434"/>
      <c r="E74" s="264"/>
      <c r="F74" s="434"/>
      <c r="G74" s="434"/>
      <c r="H74" s="434"/>
      <c r="I74" s="1024"/>
      <c r="K74" s="279"/>
      <c r="L74" s="279"/>
      <c r="M74" s="279"/>
      <c r="N74" s="279"/>
      <c r="O74" s="279"/>
      <c r="P74" s="279"/>
      <c r="Q74" s="279"/>
    </row>
    <row r="75" spans="1:17" ht="15.6" customHeight="1" x14ac:dyDescent="0.3">
      <c r="A75" s="1019">
        <v>2140</v>
      </c>
      <c r="B75" s="37" t="s">
        <v>292</v>
      </c>
      <c r="C75" s="434"/>
      <c r="D75" s="434"/>
      <c r="E75" s="264"/>
      <c r="F75" s="434"/>
      <c r="G75" s="434"/>
      <c r="H75" s="434"/>
      <c r="I75" s="1024"/>
      <c r="K75" s="279"/>
      <c r="L75" s="279"/>
      <c r="M75" s="279"/>
      <c r="N75" s="279"/>
      <c r="O75" s="279"/>
      <c r="P75" s="279"/>
      <c r="Q75" s="279"/>
    </row>
    <row r="76" spans="1:17" ht="15.6" customHeight="1" x14ac:dyDescent="0.3">
      <c r="A76" s="1018">
        <v>2200</v>
      </c>
      <c r="B76" s="34" t="s">
        <v>294</v>
      </c>
      <c r="C76" s="440"/>
      <c r="D76" s="440"/>
      <c r="E76" s="433"/>
      <c r="F76" s="440"/>
      <c r="G76" s="440"/>
      <c r="H76" s="441"/>
      <c r="I76" s="1024"/>
      <c r="K76" s="279"/>
      <c r="L76" s="279"/>
      <c r="M76" s="279"/>
      <c r="N76" s="279"/>
      <c r="O76" s="279"/>
      <c r="P76" s="279"/>
      <c r="Q76" s="279"/>
    </row>
    <row r="77" spans="1:17" ht="15.6" customHeight="1" x14ac:dyDescent="0.3">
      <c r="A77" s="1018">
        <v>23</v>
      </c>
      <c r="B77" s="34" t="s">
        <v>295</v>
      </c>
      <c r="C77" s="433"/>
      <c r="D77" s="433"/>
      <c r="E77" s="433"/>
      <c r="F77" s="433"/>
      <c r="G77" s="433"/>
      <c r="H77" s="433"/>
      <c r="I77" s="1024"/>
      <c r="K77" s="279"/>
      <c r="L77" s="279"/>
      <c r="M77" s="279"/>
      <c r="N77" s="279"/>
      <c r="O77" s="279"/>
      <c r="P77" s="279"/>
      <c r="Q77" s="279"/>
    </row>
    <row r="78" spans="1:17" ht="15.6" customHeight="1" x14ac:dyDescent="0.3">
      <c r="A78" s="1018">
        <v>231</v>
      </c>
      <c r="B78" s="34" t="s">
        <v>296</v>
      </c>
      <c r="C78" s="433"/>
      <c r="D78" s="433"/>
      <c r="E78" s="433"/>
      <c r="F78" s="433"/>
      <c r="G78" s="433"/>
      <c r="H78" s="433"/>
      <c r="I78" s="1024"/>
      <c r="K78" s="279"/>
      <c r="L78" s="279"/>
      <c r="M78" s="279"/>
      <c r="N78" s="279"/>
      <c r="O78" s="279"/>
      <c r="P78" s="279"/>
      <c r="Q78" s="279"/>
    </row>
    <row r="79" spans="1:17" ht="15.6" customHeight="1" x14ac:dyDescent="0.3">
      <c r="A79" s="1019">
        <v>2311</v>
      </c>
      <c r="B79" s="37" t="s">
        <v>297</v>
      </c>
      <c r="C79" s="434"/>
      <c r="D79" s="434"/>
      <c r="E79" s="264"/>
      <c r="F79" s="434"/>
      <c r="G79" s="434"/>
      <c r="H79" s="434"/>
      <c r="I79" s="1024"/>
      <c r="K79" s="279"/>
      <c r="L79" s="279"/>
      <c r="M79" s="279"/>
      <c r="N79" s="279"/>
      <c r="O79" s="279"/>
      <c r="P79" s="279"/>
      <c r="Q79" s="279"/>
    </row>
    <row r="80" spans="1:17" ht="15.6" customHeight="1" x14ac:dyDescent="0.3">
      <c r="A80" s="1019">
        <v>2312</v>
      </c>
      <c r="B80" s="37" t="s">
        <v>298</v>
      </c>
      <c r="C80" s="434"/>
      <c r="D80" s="434"/>
      <c r="E80" s="264"/>
      <c r="F80" s="434"/>
      <c r="G80" s="434"/>
      <c r="H80" s="434"/>
      <c r="I80" s="1024"/>
      <c r="K80" s="279"/>
      <c r="L80" s="279"/>
      <c r="M80" s="279"/>
      <c r="N80" s="279"/>
      <c r="O80" s="279"/>
      <c r="P80" s="279"/>
      <c r="Q80" s="279"/>
    </row>
    <row r="81" spans="1:17" ht="15.6" customHeight="1" x14ac:dyDescent="0.3">
      <c r="A81" s="1019">
        <v>2313</v>
      </c>
      <c r="B81" s="37" t="s">
        <v>299</v>
      </c>
      <c r="C81" s="434"/>
      <c r="D81" s="434"/>
      <c r="E81" s="264"/>
      <c r="F81" s="434"/>
      <c r="G81" s="434"/>
      <c r="H81" s="434"/>
      <c r="I81" s="1024"/>
      <c r="K81" s="279"/>
      <c r="L81" s="279"/>
      <c r="M81" s="279"/>
      <c r="N81" s="279"/>
      <c r="O81" s="279"/>
      <c r="P81" s="279"/>
      <c r="Q81" s="279"/>
    </row>
    <row r="82" spans="1:17" ht="24.05" customHeight="1" x14ac:dyDescent="0.3">
      <c r="A82" s="1019">
        <v>2314</v>
      </c>
      <c r="B82" s="37" t="s">
        <v>300</v>
      </c>
      <c r="C82" s="434"/>
      <c r="D82" s="434"/>
      <c r="E82" s="264"/>
      <c r="F82" s="434"/>
      <c r="G82" s="434"/>
      <c r="H82" s="434"/>
      <c r="I82" s="1024"/>
      <c r="K82" s="279"/>
      <c r="L82" s="279"/>
      <c r="M82" s="279"/>
      <c r="N82" s="279"/>
      <c r="O82" s="279"/>
      <c r="P82" s="279"/>
      <c r="Q82" s="279"/>
    </row>
    <row r="83" spans="1:17" ht="15.6" customHeight="1" x14ac:dyDescent="0.3">
      <c r="A83" s="1019">
        <v>2315</v>
      </c>
      <c r="B83" s="37" t="s">
        <v>301</v>
      </c>
      <c r="C83" s="434"/>
      <c r="D83" s="434"/>
      <c r="E83" s="264"/>
      <c r="F83" s="434"/>
      <c r="G83" s="434"/>
      <c r="H83" s="434"/>
      <c r="I83" s="1024"/>
      <c r="K83" s="279"/>
      <c r="L83" s="279"/>
      <c r="M83" s="279"/>
      <c r="N83" s="279"/>
      <c r="O83" s="279"/>
      <c r="P83" s="279"/>
      <c r="Q83" s="279"/>
    </row>
    <row r="84" spans="1:17" ht="15.6" customHeight="1" x14ac:dyDescent="0.3">
      <c r="A84" s="1019">
        <v>2318</v>
      </c>
      <c r="B84" s="37" t="s">
        <v>302</v>
      </c>
      <c r="C84" s="434"/>
      <c r="D84" s="434"/>
      <c r="E84" s="264"/>
      <c r="F84" s="434"/>
      <c r="G84" s="434"/>
      <c r="H84" s="434"/>
      <c r="I84" s="1024"/>
      <c r="K84" s="279"/>
      <c r="L84" s="279"/>
      <c r="M84" s="279"/>
      <c r="N84" s="279"/>
      <c r="O84" s="279"/>
      <c r="P84" s="279"/>
      <c r="Q84" s="279"/>
    </row>
    <row r="85" spans="1:17" ht="15.6" customHeight="1" x14ac:dyDescent="0.3">
      <c r="A85" s="1018">
        <v>2320</v>
      </c>
      <c r="B85" s="34" t="s">
        <v>313</v>
      </c>
      <c r="C85" s="441"/>
      <c r="D85" s="441"/>
      <c r="E85" s="268"/>
      <c r="F85" s="441"/>
      <c r="G85" s="441"/>
      <c r="H85" s="441"/>
      <c r="I85" s="1024"/>
      <c r="K85" s="279"/>
      <c r="L85" s="279"/>
      <c r="M85" s="279"/>
      <c r="N85" s="279"/>
      <c r="O85" s="279"/>
      <c r="P85" s="279"/>
      <c r="Q85" s="279"/>
    </row>
    <row r="86" spans="1:17" ht="15.6" customHeight="1" x14ac:dyDescent="0.3">
      <c r="A86" s="1018">
        <v>2400</v>
      </c>
      <c r="B86" s="34" t="s">
        <v>314</v>
      </c>
      <c r="C86" s="433"/>
      <c r="D86" s="433"/>
      <c r="E86" s="433"/>
      <c r="F86" s="433"/>
      <c r="G86" s="433"/>
      <c r="H86" s="433"/>
      <c r="I86" s="1024"/>
      <c r="K86" s="279"/>
      <c r="L86" s="279"/>
      <c r="M86" s="279"/>
      <c r="N86" s="279"/>
      <c r="O86" s="279"/>
      <c r="P86" s="279"/>
      <c r="Q86" s="279"/>
    </row>
    <row r="87" spans="1:17" ht="14.25" customHeight="1" x14ac:dyDescent="0.3">
      <c r="A87" s="1022">
        <v>2410</v>
      </c>
      <c r="B87" s="6" t="s">
        <v>1734</v>
      </c>
      <c r="C87" s="434"/>
      <c r="D87" s="434"/>
      <c r="E87" s="264"/>
      <c r="F87" s="434"/>
      <c r="G87" s="434"/>
      <c r="H87" s="434"/>
      <c r="I87" s="1024"/>
      <c r="K87" s="279"/>
      <c r="L87" s="279"/>
      <c r="M87" s="279"/>
      <c r="N87" s="279"/>
      <c r="O87" s="279"/>
      <c r="P87" s="279"/>
      <c r="Q87" s="279"/>
    </row>
    <row r="88" spans="1:17" ht="17.2" customHeight="1" x14ac:dyDescent="0.3">
      <c r="A88" s="1022">
        <v>2420</v>
      </c>
      <c r="B88" s="6" t="s">
        <v>1735</v>
      </c>
      <c r="C88" s="321"/>
      <c r="D88" s="321"/>
      <c r="E88" s="264"/>
      <c r="F88" s="321"/>
      <c r="G88" s="321"/>
      <c r="H88" s="321"/>
      <c r="I88" s="1024"/>
      <c r="K88" s="279"/>
      <c r="L88" s="279"/>
      <c r="M88" s="279"/>
      <c r="N88" s="279"/>
      <c r="O88" s="279"/>
      <c r="P88" s="279"/>
      <c r="Q88" s="279"/>
    </row>
    <row r="89" spans="1:17" ht="15.6" customHeight="1" x14ac:dyDescent="0.3">
      <c r="A89" s="1019">
        <v>2480</v>
      </c>
      <c r="B89" s="37" t="s">
        <v>273</v>
      </c>
      <c r="C89" s="434"/>
      <c r="D89" s="434"/>
      <c r="E89" s="264"/>
      <c r="F89" s="434"/>
      <c r="G89" s="434"/>
      <c r="H89" s="434"/>
      <c r="I89" s="1024"/>
      <c r="K89" s="279"/>
      <c r="L89" s="279"/>
      <c r="M89" s="279"/>
      <c r="N89" s="279"/>
      <c r="O89" s="279"/>
      <c r="P89" s="279"/>
      <c r="Q89" s="279"/>
    </row>
    <row r="90" spans="1:17" ht="18" customHeight="1" x14ac:dyDescent="0.3">
      <c r="A90" s="1018">
        <v>2500</v>
      </c>
      <c r="B90" s="34" t="s">
        <v>274</v>
      </c>
      <c r="C90" s="433"/>
      <c r="D90" s="433"/>
      <c r="E90" s="433"/>
      <c r="F90" s="433"/>
      <c r="G90" s="433"/>
      <c r="H90" s="433"/>
      <c r="I90" s="1024"/>
      <c r="K90" s="279"/>
      <c r="L90" s="279"/>
      <c r="M90" s="279"/>
      <c r="N90" s="279"/>
      <c r="O90" s="279"/>
      <c r="P90" s="279"/>
      <c r="Q90" s="279"/>
    </row>
    <row r="91" spans="1:17" ht="15.6" customHeight="1" x14ac:dyDescent="0.3">
      <c r="A91" s="1019">
        <v>2510</v>
      </c>
      <c r="B91" s="37" t="s">
        <v>275</v>
      </c>
      <c r="C91" s="434"/>
      <c r="D91" s="434"/>
      <c r="E91" s="264"/>
      <c r="F91" s="434"/>
      <c r="G91" s="434"/>
      <c r="H91" s="434"/>
      <c r="I91" s="1024"/>
      <c r="K91" s="279"/>
      <c r="L91" s="279"/>
      <c r="M91" s="279"/>
      <c r="N91" s="279"/>
      <c r="O91" s="279"/>
      <c r="P91" s="279"/>
      <c r="Q91" s="279"/>
    </row>
    <row r="92" spans="1:17" ht="15.6" customHeight="1" x14ac:dyDescent="0.3">
      <c r="A92" s="1019">
        <v>2520</v>
      </c>
      <c r="B92" s="37" t="s">
        <v>276</v>
      </c>
      <c r="C92" s="434"/>
      <c r="D92" s="434"/>
      <c r="E92" s="264"/>
      <c r="F92" s="434"/>
      <c r="G92" s="434"/>
      <c r="H92" s="434"/>
      <c r="I92" s="1024"/>
      <c r="K92" s="279"/>
      <c r="L92" s="279"/>
      <c r="M92" s="279"/>
      <c r="N92" s="279"/>
      <c r="O92" s="279"/>
      <c r="P92" s="279"/>
      <c r="Q92" s="279"/>
    </row>
    <row r="93" spans="1:17" ht="15.6" customHeight="1" x14ac:dyDescent="0.3">
      <c r="A93" s="1019">
        <v>2530</v>
      </c>
      <c r="B93" s="37" t="s">
        <v>277</v>
      </c>
      <c r="C93" s="434"/>
      <c r="D93" s="434"/>
      <c r="E93" s="264"/>
      <c r="F93" s="434"/>
      <c r="G93" s="434"/>
      <c r="H93" s="434"/>
      <c r="I93" s="1024"/>
      <c r="K93" s="279"/>
      <c r="L93" s="279"/>
      <c r="M93" s="279"/>
      <c r="N93" s="279"/>
      <c r="O93" s="279"/>
      <c r="P93" s="279"/>
      <c r="Q93" s="279"/>
    </row>
    <row r="94" spans="1:17" ht="15.6" customHeight="1" x14ac:dyDescent="0.3">
      <c r="A94" s="1018">
        <v>2600</v>
      </c>
      <c r="B94" s="34" t="s">
        <v>278</v>
      </c>
      <c r="C94" s="433"/>
      <c r="D94" s="433"/>
      <c r="E94" s="433"/>
      <c r="F94" s="433"/>
      <c r="G94" s="433"/>
      <c r="H94" s="433"/>
      <c r="I94" s="1024"/>
      <c r="K94" s="279"/>
      <c r="L94" s="279"/>
      <c r="M94" s="279"/>
      <c r="N94" s="279"/>
      <c r="O94" s="279"/>
      <c r="P94" s="279"/>
      <c r="Q94" s="279"/>
    </row>
    <row r="95" spans="1:17" ht="15.6" customHeight="1" x14ac:dyDescent="0.3">
      <c r="A95" s="1019">
        <v>2610</v>
      </c>
      <c r="B95" s="37" t="s">
        <v>375</v>
      </c>
      <c r="C95" s="434"/>
      <c r="D95" s="434"/>
      <c r="E95" s="264"/>
      <c r="F95" s="434"/>
      <c r="G95" s="434"/>
      <c r="H95" s="434"/>
      <c r="I95" s="1024"/>
      <c r="K95" s="279"/>
      <c r="L95" s="279"/>
      <c r="M95" s="279"/>
      <c r="N95" s="279"/>
      <c r="O95" s="279"/>
      <c r="P95" s="279"/>
      <c r="Q95" s="279"/>
    </row>
    <row r="96" spans="1:17" ht="15.6" customHeight="1" x14ac:dyDescent="0.3">
      <c r="A96" s="1019">
        <v>2620</v>
      </c>
      <c r="B96" s="37" t="s">
        <v>376</v>
      </c>
      <c r="C96" s="434"/>
      <c r="D96" s="434"/>
      <c r="E96" s="264"/>
      <c r="F96" s="434"/>
      <c r="G96" s="434"/>
      <c r="H96" s="434"/>
      <c r="I96" s="1024"/>
      <c r="K96" s="279"/>
      <c r="L96" s="279"/>
      <c r="M96" s="279"/>
      <c r="N96" s="279"/>
      <c r="O96" s="279"/>
      <c r="P96" s="279"/>
      <c r="Q96" s="279"/>
    </row>
    <row r="97" spans="1:17" ht="15.6" customHeight="1" x14ac:dyDescent="0.3">
      <c r="A97" s="1019">
        <v>2630</v>
      </c>
      <c r="B97" s="37" t="s">
        <v>377</v>
      </c>
      <c r="C97" s="434"/>
      <c r="D97" s="434"/>
      <c r="E97" s="264"/>
      <c r="F97" s="434"/>
      <c r="G97" s="434"/>
      <c r="H97" s="434"/>
      <c r="I97" s="1024"/>
      <c r="K97" s="279"/>
      <c r="L97" s="279"/>
      <c r="M97" s="279"/>
      <c r="N97" s="279"/>
      <c r="O97" s="279"/>
      <c r="P97" s="279"/>
      <c r="Q97" s="279"/>
    </row>
    <row r="98" spans="1:17" ht="15.6" customHeight="1" x14ac:dyDescent="0.3">
      <c r="A98" s="1019">
        <v>2640</v>
      </c>
      <c r="B98" s="37" t="s">
        <v>378</v>
      </c>
      <c r="C98" s="434"/>
      <c r="D98" s="434"/>
      <c r="E98" s="264"/>
      <c r="F98" s="434"/>
      <c r="G98" s="434"/>
      <c r="H98" s="434"/>
      <c r="I98" s="1024"/>
      <c r="K98" s="279"/>
      <c r="L98" s="279"/>
      <c r="M98" s="279"/>
      <c r="N98" s="279"/>
      <c r="O98" s="279"/>
      <c r="P98" s="279"/>
      <c r="Q98" s="279"/>
    </row>
    <row r="99" spans="1:17" ht="15.6" customHeight="1" x14ac:dyDescent="0.3">
      <c r="A99" s="1019">
        <v>2650</v>
      </c>
      <c r="B99" s="37" t="s">
        <v>277</v>
      </c>
      <c r="C99" s="434"/>
      <c r="D99" s="434"/>
      <c r="E99" s="264"/>
      <c r="F99" s="434"/>
      <c r="G99" s="434"/>
      <c r="H99" s="434"/>
      <c r="I99" s="1024"/>
      <c r="K99" s="279"/>
      <c r="L99" s="279"/>
      <c r="M99" s="279"/>
      <c r="N99" s="279"/>
      <c r="O99" s="279"/>
      <c r="P99" s="279"/>
      <c r="Q99" s="279"/>
    </row>
    <row r="100" spans="1:17" ht="15.6" customHeight="1" x14ac:dyDescent="0.3">
      <c r="A100" s="1019">
        <v>2660</v>
      </c>
      <c r="B100" s="37" t="s">
        <v>379</v>
      </c>
      <c r="C100" s="434"/>
      <c r="D100" s="434"/>
      <c r="E100" s="264"/>
      <c r="F100" s="434"/>
      <c r="G100" s="434"/>
      <c r="H100" s="434"/>
      <c r="I100" s="1024"/>
      <c r="K100" s="279"/>
      <c r="L100" s="279"/>
      <c r="M100" s="279"/>
      <c r="N100" s="279"/>
      <c r="O100" s="279"/>
      <c r="P100" s="279"/>
      <c r="Q100" s="279"/>
    </row>
    <row r="101" spans="1:17" ht="15.6" customHeight="1" x14ac:dyDescent="0.3">
      <c r="A101" s="1018">
        <v>27</v>
      </c>
      <c r="B101" s="34" t="s">
        <v>380</v>
      </c>
      <c r="C101" s="433"/>
      <c r="D101" s="433"/>
      <c r="E101" s="433"/>
      <c r="F101" s="433"/>
      <c r="G101" s="433"/>
      <c r="H101" s="433"/>
      <c r="I101" s="1024"/>
      <c r="K101" s="279"/>
      <c r="L101" s="279"/>
      <c r="M101" s="279"/>
      <c r="N101" s="279"/>
      <c r="O101" s="279"/>
      <c r="P101" s="279"/>
      <c r="Q101" s="279"/>
    </row>
    <row r="102" spans="1:17" ht="15.6" customHeight="1" x14ac:dyDescent="0.3">
      <c r="A102" s="1019">
        <v>2710</v>
      </c>
      <c r="B102" s="37" t="s">
        <v>381</v>
      </c>
      <c r="C102" s="434"/>
      <c r="D102" s="434"/>
      <c r="E102" s="264"/>
      <c r="F102" s="434"/>
      <c r="G102" s="434"/>
      <c r="H102" s="434"/>
      <c r="I102" s="1024"/>
      <c r="K102" s="279"/>
      <c r="L102" s="279"/>
      <c r="M102" s="279"/>
      <c r="N102" s="279"/>
      <c r="O102" s="279"/>
      <c r="P102" s="279"/>
      <c r="Q102" s="279"/>
    </row>
    <row r="103" spans="1:17" ht="15.6" customHeight="1" x14ac:dyDescent="0.3">
      <c r="A103" s="1019">
        <v>2720</v>
      </c>
      <c r="B103" s="37" t="s">
        <v>382</v>
      </c>
      <c r="C103" s="434"/>
      <c r="D103" s="434"/>
      <c r="E103" s="264"/>
      <c r="F103" s="434"/>
      <c r="G103" s="434"/>
      <c r="H103" s="434"/>
      <c r="I103" s="1024"/>
      <c r="K103" s="279"/>
      <c r="L103" s="279"/>
      <c r="M103" s="279"/>
      <c r="N103" s="279"/>
      <c r="O103" s="279"/>
      <c r="P103" s="279"/>
      <c r="Q103" s="279"/>
    </row>
    <row r="104" spans="1:17" ht="15.6" customHeight="1" x14ac:dyDescent="0.3">
      <c r="A104" s="1019">
        <v>2730</v>
      </c>
      <c r="B104" s="37" t="s">
        <v>383</v>
      </c>
      <c r="C104" s="434"/>
      <c r="D104" s="434"/>
      <c r="E104" s="264"/>
      <c r="F104" s="434"/>
      <c r="G104" s="434"/>
      <c r="H104" s="434"/>
      <c r="I104" s="1024"/>
      <c r="K104" s="279"/>
      <c r="L104" s="279"/>
      <c r="M104" s="279"/>
      <c r="N104" s="279"/>
      <c r="O104" s="279"/>
      <c r="P104" s="279"/>
      <c r="Q104" s="279"/>
    </row>
    <row r="105" spans="1:17" ht="15.6" customHeight="1" x14ac:dyDescent="0.3">
      <c r="A105" s="1019">
        <v>2740</v>
      </c>
      <c r="B105" s="37" t="s">
        <v>384</v>
      </c>
      <c r="C105" s="434"/>
      <c r="D105" s="434"/>
      <c r="E105" s="264"/>
      <c r="F105" s="434"/>
      <c r="G105" s="434"/>
      <c r="H105" s="434"/>
      <c r="I105" s="1024"/>
      <c r="K105" s="279"/>
      <c r="L105" s="279"/>
      <c r="M105" s="279"/>
      <c r="N105" s="279"/>
      <c r="O105" s="279"/>
      <c r="P105" s="279"/>
      <c r="Q105" s="279"/>
    </row>
    <row r="106" spans="1:17" ht="15.6" customHeight="1" x14ac:dyDescent="0.3">
      <c r="A106" s="1018">
        <v>28</v>
      </c>
      <c r="B106" s="34" t="s">
        <v>385</v>
      </c>
      <c r="C106" s="433"/>
      <c r="D106" s="433"/>
      <c r="E106" s="433"/>
      <c r="F106" s="433"/>
      <c r="G106" s="433"/>
      <c r="H106" s="433"/>
      <c r="I106" s="1024"/>
      <c r="K106" s="279"/>
      <c r="L106" s="279"/>
      <c r="M106" s="279"/>
      <c r="N106" s="279"/>
      <c r="O106" s="279"/>
      <c r="P106" s="279"/>
      <c r="Q106" s="279"/>
    </row>
    <row r="107" spans="1:17" ht="15.6" customHeight="1" x14ac:dyDescent="0.3">
      <c r="A107" s="1019">
        <v>2810</v>
      </c>
      <c r="B107" s="37" t="s">
        <v>386</v>
      </c>
      <c r="C107" s="434"/>
      <c r="D107" s="434"/>
      <c r="E107" s="264"/>
      <c r="F107" s="434"/>
      <c r="G107" s="434"/>
      <c r="H107" s="434"/>
      <c r="I107" s="1024"/>
      <c r="K107" s="279"/>
      <c r="L107" s="279"/>
      <c r="M107" s="279"/>
      <c r="N107" s="279"/>
      <c r="O107" s="279"/>
      <c r="P107" s="279"/>
      <c r="Q107" s="279"/>
    </row>
    <row r="108" spans="1:17" ht="15.6" customHeight="1" x14ac:dyDescent="0.3">
      <c r="A108" s="1019">
        <v>2820</v>
      </c>
      <c r="B108" s="37" t="s">
        <v>387</v>
      </c>
      <c r="C108" s="321"/>
      <c r="D108" s="321"/>
      <c r="E108" s="264"/>
      <c r="F108" s="321"/>
      <c r="G108" s="321"/>
      <c r="H108" s="321"/>
      <c r="I108" s="1024"/>
      <c r="K108" s="279"/>
      <c r="L108" s="279"/>
      <c r="M108" s="279"/>
      <c r="N108" s="279"/>
      <c r="O108" s="279"/>
      <c r="P108" s="279"/>
      <c r="Q108" s="279"/>
    </row>
    <row r="109" spans="1:17" ht="15.6" customHeight="1" x14ac:dyDescent="0.3">
      <c r="A109" s="1019">
        <v>2830</v>
      </c>
      <c r="B109" s="37" t="s">
        <v>388</v>
      </c>
      <c r="C109" s="321"/>
      <c r="D109" s="321"/>
      <c r="E109" s="264"/>
      <c r="F109" s="321"/>
      <c r="G109" s="321"/>
      <c r="H109" s="321"/>
      <c r="I109" s="1024"/>
      <c r="K109" s="279"/>
      <c r="L109" s="279"/>
      <c r="M109" s="279"/>
      <c r="N109" s="279"/>
      <c r="O109" s="279"/>
      <c r="P109" s="279"/>
      <c r="Q109" s="279"/>
    </row>
    <row r="110" spans="1:17" ht="15.6" customHeight="1" x14ac:dyDescent="0.3">
      <c r="A110" s="1019">
        <v>2840</v>
      </c>
      <c r="B110" s="37" t="s">
        <v>389</v>
      </c>
      <c r="C110" s="434"/>
      <c r="D110" s="434"/>
      <c r="E110" s="264"/>
      <c r="F110" s="434"/>
      <c r="G110" s="434"/>
      <c r="H110" s="434"/>
      <c r="I110" s="1024"/>
      <c r="K110" s="279"/>
      <c r="L110" s="279"/>
      <c r="M110" s="279"/>
      <c r="N110" s="279"/>
      <c r="O110" s="279"/>
      <c r="P110" s="279"/>
      <c r="Q110" s="279"/>
    </row>
    <row r="111" spans="1:17" ht="15.6" customHeight="1" x14ac:dyDescent="0.3">
      <c r="A111" s="1019">
        <v>2850</v>
      </c>
      <c r="B111" s="37" t="s">
        <v>390</v>
      </c>
      <c r="C111" s="434"/>
      <c r="D111" s="434"/>
      <c r="E111" s="264"/>
      <c r="F111" s="434"/>
      <c r="G111" s="434"/>
      <c r="H111" s="434"/>
      <c r="I111" s="1024"/>
      <c r="K111" s="279"/>
      <c r="L111" s="279"/>
      <c r="M111" s="279"/>
      <c r="N111" s="279"/>
      <c r="O111" s="279"/>
      <c r="P111" s="279"/>
      <c r="Q111" s="279"/>
    </row>
    <row r="112" spans="1:17" ht="15.6" customHeight="1" x14ac:dyDescent="0.3">
      <c r="A112" s="1019">
        <v>2860</v>
      </c>
      <c r="B112" s="37" t="s">
        <v>391</v>
      </c>
      <c r="C112" s="434"/>
      <c r="D112" s="434"/>
      <c r="E112" s="264"/>
      <c r="F112" s="434"/>
      <c r="G112" s="434"/>
      <c r="H112" s="434"/>
      <c r="I112" s="1024"/>
      <c r="K112" s="279"/>
      <c r="L112" s="279"/>
      <c r="M112" s="279"/>
      <c r="N112" s="279"/>
      <c r="O112" s="279"/>
      <c r="P112" s="279"/>
      <c r="Q112" s="279"/>
    </row>
    <row r="113" spans="1:17" x14ac:dyDescent="0.3">
      <c r="A113" s="1019">
        <v>2880</v>
      </c>
      <c r="B113" s="37" t="s">
        <v>884</v>
      </c>
      <c r="C113" s="434"/>
      <c r="D113" s="434"/>
      <c r="E113" s="264"/>
      <c r="F113" s="434"/>
      <c r="G113" s="434"/>
      <c r="H113" s="434"/>
      <c r="I113" s="1024"/>
      <c r="J113" s="1"/>
      <c r="K113" s="279"/>
      <c r="L113" s="279"/>
      <c r="M113" s="279"/>
      <c r="N113" s="279"/>
      <c r="O113" s="279"/>
      <c r="P113" s="279"/>
      <c r="Q113" s="279"/>
    </row>
    <row r="114" spans="1:17" x14ac:dyDescent="0.3">
      <c r="A114" s="1018">
        <v>29</v>
      </c>
      <c r="B114" s="34" t="s">
        <v>392</v>
      </c>
      <c r="C114" s="433"/>
      <c r="D114" s="433"/>
      <c r="E114" s="433"/>
      <c r="F114" s="433"/>
      <c r="G114" s="433"/>
      <c r="H114" s="433"/>
      <c r="I114" s="1024"/>
      <c r="J114" s="1"/>
      <c r="K114" s="279"/>
      <c r="L114" s="279"/>
      <c r="M114" s="279"/>
      <c r="N114" s="279"/>
      <c r="O114" s="279"/>
      <c r="P114" s="279"/>
      <c r="Q114" s="279"/>
    </row>
    <row r="115" spans="1:17" x14ac:dyDescent="0.3">
      <c r="A115" s="1019">
        <v>2910</v>
      </c>
      <c r="B115" s="37" t="s">
        <v>393</v>
      </c>
      <c r="C115" s="434"/>
      <c r="D115" s="434"/>
      <c r="E115" s="264"/>
      <c r="F115" s="434"/>
      <c r="G115" s="434"/>
      <c r="H115" s="434"/>
      <c r="I115" s="1024"/>
      <c r="J115" s="1"/>
      <c r="K115" s="279"/>
      <c r="L115" s="279"/>
      <c r="M115" s="279"/>
      <c r="N115" s="279"/>
      <c r="O115" s="279"/>
      <c r="P115" s="279"/>
      <c r="Q115" s="279"/>
    </row>
    <row r="116" spans="1:17" x14ac:dyDescent="0.3">
      <c r="A116" s="1019">
        <v>2920</v>
      </c>
      <c r="B116" s="37" t="s">
        <v>394</v>
      </c>
      <c r="C116" s="321"/>
      <c r="D116" s="321"/>
      <c r="E116" s="264"/>
      <c r="F116" s="321"/>
      <c r="G116" s="321"/>
      <c r="H116" s="321"/>
      <c r="I116" s="1024"/>
      <c r="J116" s="1"/>
      <c r="K116" s="279"/>
      <c r="L116" s="279"/>
      <c r="M116" s="279"/>
      <c r="N116" s="279"/>
      <c r="O116" s="279"/>
      <c r="P116" s="279"/>
      <c r="Q116" s="279"/>
    </row>
    <row r="117" spans="1:17" x14ac:dyDescent="0.3">
      <c r="A117" s="1019">
        <v>2930</v>
      </c>
      <c r="B117" s="37" t="s">
        <v>395</v>
      </c>
      <c r="C117" s="321"/>
      <c r="D117" s="321"/>
      <c r="E117" s="264"/>
      <c r="F117" s="321"/>
      <c r="G117" s="321"/>
      <c r="H117" s="321"/>
      <c r="I117" s="1024"/>
      <c r="J117" s="1"/>
      <c r="K117" s="279"/>
      <c r="L117" s="279"/>
      <c r="M117" s="279"/>
      <c r="N117" s="279"/>
      <c r="O117" s="279"/>
      <c r="P117" s="279"/>
      <c r="Q117" s="279"/>
    </row>
    <row r="118" spans="1:17" x14ac:dyDescent="0.3">
      <c r="A118" s="1017" t="s">
        <v>396</v>
      </c>
      <c r="B118" s="32" t="s">
        <v>397</v>
      </c>
      <c r="C118" s="433"/>
      <c r="D118" s="433"/>
      <c r="E118" s="433"/>
      <c r="F118" s="433"/>
      <c r="G118" s="433"/>
      <c r="H118" s="433"/>
      <c r="I118" s="1024"/>
      <c r="J118" s="1"/>
      <c r="K118" s="279"/>
      <c r="L118" s="279"/>
      <c r="M118" s="279"/>
      <c r="N118" s="279"/>
      <c r="O118" s="279"/>
      <c r="P118" s="279"/>
      <c r="Q118" s="279"/>
    </row>
    <row r="119" spans="1:17" x14ac:dyDescent="0.3">
      <c r="A119" s="1018">
        <v>3100</v>
      </c>
      <c r="B119" s="34" t="s">
        <v>398</v>
      </c>
      <c r="C119" s="440"/>
      <c r="D119" s="440"/>
      <c r="E119" s="268"/>
      <c r="F119" s="440"/>
      <c r="G119" s="440"/>
      <c r="H119" s="440"/>
      <c r="I119" s="1024"/>
      <c r="J119" s="1"/>
      <c r="K119" s="279"/>
      <c r="L119" s="279"/>
      <c r="M119" s="279"/>
      <c r="N119" s="279"/>
      <c r="O119" s="279"/>
      <c r="P119" s="279"/>
      <c r="Q119" s="279"/>
    </row>
    <row r="120" spans="1:17" x14ac:dyDescent="0.3">
      <c r="A120" s="1018">
        <v>3200</v>
      </c>
      <c r="B120" s="34" t="s">
        <v>399</v>
      </c>
      <c r="C120" s="441"/>
      <c r="D120" s="441"/>
      <c r="E120" s="268"/>
      <c r="F120" s="441"/>
      <c r="G120" s="441"/>
      <c r="H120" s="441"/>
      <c r="I120" s="1024"/>
      <c r="J120" s="1"/>
      <c r="K120" s="279"/>
      <c r="L120" s="279"/>
      <c r="M120" s="279"/>
      <c r="N120" s="279"/>
      <c r="O120" s="279"/>
      <c r="P120" s="279"/>
      <c r="Q120" s="279"/>
    </row>
    <row r="121" spans="1:17" x14ac:dyDescent="0.3">
      <c r="A121" s="1008"/>
      <c r="B121" s="10" t="s">
        <v>400</v>
      </c>
      <c r="C121" s="433"/>
      <c r="D121" s="433"/>
      <c r="E121" s="433"/>
      <c r="F121" s="433"/>
      <c r="G121" s="433"/>
      <c r="H121" s="433"/>
      <c r="I121" s="1024"/>
      <c r="J121" s="1"/>
      <c r="K121" s="279"/>
      <c r="L121" s="279"/>
      <c r="M121" s="279"/>
      <c r="N121" s="279"/>
      <c r="O121" s="279"/>
      <c r="P121" s="279"/>
      <c r="Q121" s="279"/>
    </row>
    <row r="122" spans="1:17" x14ac:dyDescent="0.3">
      <c r="A122" s="1"/>
      <c r="G122" s="280"/>
      <c r="J122" s="1"/>
      <c r="K122" s="279"/>
      <c r="L122" s="279"/>
      <c r="M122" s="279"/>
      <c r="N122" s="279"/>
      <c r="O122" s="279"/>
      <c r="P122" s="279"/>
      <c r="Q122" s="279"/>
    </row>
    <row r="123" spans="1:17" x14ac:dyDescent="0.3">
      <c r="A123" s="1"/>
      <c r="C123" s="1025"/>
      <c r="D123" s="1025"/>
      <c r="E123" s="1025"/>
      <c r="G123" s="280"/>
      <c r="J123" s="1"/>
    </row>
    <row r="124" spans="1:17" x14ac:dyDescent="0.3">
      <c r="A124" s="1"/>
      <c r="C124" s="1026"/>
      <c r="D124" s="1026"/>
      <c r="E124" s="1025"/>
      <c r="G124" s="280"/>
      <c r="J124" s="1"/>
    </row>
    <row r="125" spans="1:17" x14ac:dyDescent="0.3">
      <c r="A125" s="1"/>
      <c r="E125" s="437"/>
      <c r="G125" s="280"/>
      <c r="J125" s="1"/>
    </row>
    <row r="126" spans="1:17" x14ac:dyDescent="0.3">
      <c r="A126" s="1"/>
      <c r="E126" s="437"/>
      <c r="G126" s="280"/>
      <c r="J126" s="1"/>
    </row>
    <row r="127" spans="1:17" x14ac:dyDescent="0.3">
      <c r="A127" s="1"/>
      <c r="C127" s="437"/>
      <c r="D127" s="437"/>
      <c r="E127" s="437"/>
      <c r="G127" s="280"/>
      <c r="J127" s="1"/>
    </row>
    <row r="128" spans="1:17" x14ac:dyDescent="0.3">
      <c r="A128" s="1"/>
      <c r="E128" s="437"/>
      <c r="G128" s="280"/>
      <c r="J128" s="1"/>
    </row>
    <row r="129" spans="1:10" x14ac:dyDescent="0.3">
      <c r="A129" s="1"/>
      <c r="C129" s="437"/>
      <c r="D129" s="437"/>
      <c r="E129" s="437"/>
      <c r="G129" s="280"/>
      <c r="H129" s="1"/>
      <c r="I129" s="1"/>
      <c r="J129" s="1"/>
    </row>
    <row r="130" spans="1:10" x14ac:dyDescent="0.3">
      <c r="A130" s="1"/>
      <c r="G130" s="280"/>
      <c r="H130" s="1"/>
      <c r="I130" s="1"/>
      <c r="J130" s="1"/>
    </row>
    <row r="131" spans="1:10" x14ac:dyDescent="0.3">
      <c r="A131" s="1"/>
      <c r="G131" s="280"/>
      <c r="H131" s="1"/>
      <c r="I131" s="1"/>
      <c r="J131" s="1"/>
    </row>
    <row r="132" spans="1:10" x14ac:dyDescent="0.3">
      <c r="C132" s="437"/>
      <c r="D132" s="437"/>
      <c r="G132" s="280"/>
      <c r="H132" s="1"/>
      <c r="I132" s="1"/>
      <c r="J132" s="1"/>
    </row>
    <row r="133" spans="1:10" x14ac:dyDescent="0.3">
      <c r="C133" s="437"/>
      <c r="D133" s="437"/>
      <c r="G133" s="280"/>
      <c r="H133" s="1"/>
      <c r="I133" s="1"/>
      <c r="J133" s="1"/>
    </row>
    <row r="134" spans="1:10" x14ac:dyDescent="0.3">
      <c r="C134" s="437"/>
      <c r="D134" s="437"/>
      <c r="E134" s="437"/>
      <c r="G134" s="280"/>
      <c r="H134" s="1"/>
      <c r="I134" s="1"/>
      <c r="J134" s="1"/>
    </row>
    <row r="135" spans="1:10" x14ac:dyDescent="0.3">
      <c r="G135" s="280"/>
      <c r="H135" s="1"/>
      <c r="I135" s="1"/>
      <c r="J135" s="1"/>
    </row>
    <row r="136" spans="1:10" x14ac:dyDescent="0.3">
      <c r="G136" s="280"/>
      <c r="H136" s="1"/>
      <c r="I136" s="1"/>
      <c r="J136" s="1"/>
    </row>
    <row r="137" spans="1:10" x14ac:dyDescent="0.3">
      <c r="G137" s="280"/>
      <c r="H137" s="1"/>
      <c r="I137" s="1"/>
      <c r="J137" s="1"/>
    </row>
    <row r="138" spans="1:10" x14ac:dyDescent="0.3">
      <c r="G138" s="280"/>
      <c r="H138" s="1"/>
      <c r="I138" s="1"/>
      <c r="J138" s="1"/>
    </row>
    <row r="139" spans="1:10" x14ac:dyDescent="0.3">
      <c r="G139" s="280"/>
      <c r="H139" s="1"/>
      <c r="I139" s="1"/>
      <c r="J139" s="1"/>
    </row>
    <row r="140" spans="1:10" x14ac:dyDescent="0.3">
      <c r="G140" s="280"/>
      <c r="H140" s="1"/>
      <c r="I140" s="1"/>
      <c r="J140" s="1"/>
    </row>
    <row r="141" spans="1:10" x14ac:dyDescent="0.3">
      <c r="G141" s="280"/>
      <c r="H141" s="1"/>
      <c r="I141" s="1"/>
      <c r="J141" s="1"/>
    </row>
    <row r="142" spans="1:10" x14ac:dyDescent="0.3">
      <c r="G142" s="280"/>
      <c r="H142" s="1"/>
      <c r="I142" s="1"/>
      <c r="J142" s="1"/>
    </row>
    <row r="143" spans="1:10" x14ac:dyDescent="0.3">
      <c r="G143" s="280"/>
      <c r="H143" s="1"/>
      <c r="I143" s="1"/>
      <c r="J143" s="1"/>
    </row>
    <row r="144" spans="1:10" x14ac:dyDescent="0.3">
      <c r="G144" s="280"/>
      <c r="H144" s="1"/>
      <c r="I144" s="1"/>
      <c r="J144" s="1"/>
    </row>
    <row r="145" spans="1:10" x14ac:dyDescent="0.3">
      <c r="A145" s="1"/>
      <c r="F145" s="1"/>
      <c r="G145" s="280"/>
      <c r="H145" s="1"/>
      <c r="I145" s="1"/>
      <c r="J145" s="1"/>
    </row>
    <row r="146" spans="1:10" x14ac:dyDescent="0.3">
      <c r="A146" s="1"/>
      <c r="F146" s="1"/>
      <c r="G146" s="280"/>
      <c r="H146" s="1"/>
      <c r="I146" s="1"/>
      <c r="J146" s="1"/>
    </row>
    <row r="147" spans="1:10" x14ac:dyDescent="0.3">
      <c r="A147" s="1"/>
      <c r="F147" s="1"/>
      <c r="G147" s="280"/>
      <c r="H147" s="1"/>
      <c r="I147" s="1"/>
      <c r="J147" s="1"/>
    </row>
    <row r="148" spans="1:10" x14ac:dyDescent="0.3">
      <c r="A148" s="1"/>
      <c r="F148" s="1"/>
      <c r="G148" s="280"/>
      <c r="H148" s="1"/>
      <c r="I148" s="1"/>
      <c r="J148" s="1"/>
    </row>
    <row r="149" spans="1:10" x14ac:dyDescent="0.3">
      <c r="A149" s="1"/>
      <c r="F149" s="1"/>
      <c r="G149" s="280"/>
      <c r="H149" s="1"/>
      <c r="I149" s="1"/>
      <c r="J149" s="1"/>
    </row>
    <row r="150" spans="1:10" x14ac:dyDescent="0.3">
      <c r="A150" s="1"/>
      <c r="F150" s="1"/>
      <c r="G150" s="280"/>
      <c r="H150" s="1"/>
      <c r="I150" s="1"/>
      <c r="J150" s="1"/>
    </row>
    <row r="151" spans="1:10" x14ac:dyDescent="0.3">
      <c r="A151" s="1"/>
      <c r="F151" s="1"/>
      <c r="G151" s="280"/>
      <c r="H151" s="1"/>
      <c r="I151" s="1"/>
      <c r="J151" s="1"/>
    </row>
    <row r="152" spans="1:10" x14ac:dyDescent="0.3">
      <c r="A152" s="1"/>
      <c r="F152" s="1"/>
      <c r="G152" s="280"/>
      <c r="H152" s="1"/>
      <c r="I152" s="1"/>
      <c r="J152" s="1"/>
    </row>
    <row r="153" spans="1:10" x14ac:dyDescent="0.3">
      <c r="A153" s="1"/>
      <c r="F153" s="1"/>
      <c r="G153" s="280"/>
      <c r="H153" s="1"/>
      <c r="I153" s="1"/>
      <c r="J153" s="1"/>
    </row>
    <row r="154" spans="1:10" x14ac:dyDescent="0.3">
      <c r="A154" s="1"/>
      <c r="F154" s="1"/>
      <c r="G154" s="280"/>
      <c r="H154" s="1"/>
      <c r="I154" s="1"/>
      <c r="J154" s="1"/>
    </row>
    <row r="155" spans="1:10" x14ac:dyDescent="0.3">
      <c r="A155" s="1"/>
      <c r="F155" s="1"/>
      <c r="G155" s="280"/>
      <c r="H155" s="1"/>
      <c r="I155" s="1"/>
      <c r="J155" s="1"/>
    </row>
    <row r="156" spans="1:10" x14ac:dyDescent="0.3">
      <c r="A156" s="1"/>
      <c r="F156" s="1"/>
      <c r="G156" s="280"/>
      <c r="H156" s="1"/>
      <c r="I156" s="1"/>
      <c r="J156" s="1"/>
    </row>
    <row r="157" spans="1:10" x14ac:dyDescent="0.3">
      <c r="A157" s="1"/>
      <c r="F157" s="1"/>
      <c r="G157" s="280"/>
      <c r="H157" s="1"/>
      <c r="I157" s="1"/>
      <c r="J157" s="1"/>
    </row>
    <row r="158" spans="1:10" x14ac:dyDescent="0.3">
      <c r="A158" s="1"/>
      <c r="F158" s="1"/>
      <c r="G158" s="280"/>
      <c r="H158" s="1"/>
      <c r="I158" s="1"/>
      <c r="J158" s="1"/>
    </row>
    <row r="159" spans="1:10" x14ac:dyDescent="0.3">
      <c r="A159" s="1"/>
      <c r="F159" s="1"/>
      <c r="G159" s="280"/>
      <c r="H159" s="1"/>
      <c r="I159" s="1"/>
      <c r="J159" s="1"/>
    </row>
    <row r="160" spans="1:10" x14ac:dyDescent="0.3">
      <c r="A160" s="1"/>
      <c r="F160" s="1"/>
      <c r="G160" s="280"/>
      <c r="H160" s="1"/>
      <c r="I160" s="1"/>
      <c r="J160" s="1"/>
    </row>
    <row r="161" spans="1:10" x14ac:dyDescent="0.3">
      <c r="A161" s="1"/>
      <c r="F161" s="1"/>
      <c r="G161" s="280"/>
      <c r="H161" s="1"/>
      <c r="I161" s="1"/>
      <c r="J161" s="1"/>
    </row>
    <row r="162" spans="1:10" x14ac:dyDescent="0.3">
      <c r="A162" s="1"/>
      <c r="F162" s="1"/>
      <c r="G162" s="280"/>
      <c r="H162" s="1"/>
      <c r="I162" s="1"/>
      <c r="J162" s="1"/>
    </row>
    <row r="163" spans="1:10" x14ac:dyDescent="0.3">
      <c r="A163" s="1"/>
      <c r="F163" s="1"/>
      <c r="G163" s="280"/>
      <c r="H163" s="1"/>
      <c r="I163" s="1"/>
      <c r="J163" s="1"/>
    </row>
    <row r="164" spans="1:10" x14ac:dyDescent="0.3">
      <c r="A164" s="1"/>
      <c r="F164" s="1"/>
      <c r="G164" s="280"/>
      <c r="H164" s="1"/>
      <c r="I164" s="1"/>
      <c r="J164" s="1"/>
    </row>
    <row r="165" spans="1:10" x14ac:dyDescent="0.3">
      <c r="A165" s="1"/>
      <c r="F165" s="1"/>
      <c r="G165" s="280"/>
      <c r="H165" s="1"/>
      <c r="I165" s="1"/>
      <c r="J165" s="1"/>
    </row>
    <row r="166" spans="1:10" x14ac:dyDescent="0.3">
      <c r="A166" s="1"/>
      <c r="F166" s="1"/>
      <c r="G166" s="280"/>
      <c r="H166" s="1"/>
      <c r="I166" s="1"/>
      <c r="J166" s="1"/>
    </row>
    <row r="167" spans="1:10" x14ac:dyDescent="0.3">
      <c r="A167" s="1"/>
      <c r="F167" s="1"/>
      <c r="G167" s="280"/>
      <c r="H167" s="1"/>
      <c r="I167" s="1"/>
      <c r="J167" s="1"/>
    </row>
    <row r="168" spans="1:10" x14ac:dyDescent="0.3">
      <c r="A168" s="1"/>
      <c r="F168" s="1"/>
      <c r="G168" s="280"/>
      <c r="H168" s="1"/>
      <c r="I168" s="1"/>
      <c r="J168" s="1"/>
    </row>
    <row r="169" spans="1:10" x14ac:dyDescent="0.3">
      <c r="A169" s="1"/>
      <c r="F169" s="1"/>
      <c r="G169" s="280"/>
      <c r="H169" s="1"/>
      <c r="I169" s="1"/>
      <c r="J169" s="1"/>
    </row>
    <row r="170" spans="1:10" x14ac:dyDescent="0.3">
      <c r="A170" s="1"/>
      <c r="F170" s="1"/>
      <c r="G170" s="280"/>
      <c r="H170" s="1"/>
      <c r="I170" s="1"/>
      <c r="J170" s="1"/>
    </row>
    <row r="171" spans="1:10" x14ac:dyDescent="0.3">
      <c r="A171" s="1"/>
      <c r="F171" s="1"/>
      <c r="G171" s="280"/>
      <c r="H171" s="1"/>
      <c r="I171" s="1"/>
      <c r="J171" s="1"/>
    </row>
    <row r="172" spans="1:10" x14ac:dyDescent="0.3">
      <c r="A172" s="1"/>
      <c r="F172" s="1"/>
      <c r="G172" s="280"/>
      <c r="H172" s="1"/>
      <c r="I172" s="1"/>
      <c r="J172" s="1"/>
    </row>
    <row r="173" spans="1:10" x14ac:dyDescent="0.3">
      <c r="A173" s="1"/>
      <c r="F173" s="1"/>
      <c r="G173" s="280"/>
      <c r="H173" s="1"/>
      <c r="I173" s="1"/>
      <c r="J173" s="1"/>
    </row>
    <row r="174" spans="1:10" x14ac:dyDescent="0.3">
      <c r="A174" s="1"/>
      <c r="F174" s="1"/>
      <c r="G174" s="280"/>
      <c r="H174" s="1"/>
      <c r="I174" s="1"/>
      <c r="J174" s="1"/>
    </row>
    <row r="175" spans="1:10" x14ac:dyDescent="0.3">
      <c r="A175" s="1"/>
      <c r="F175" s="1"/>
      <c r="G175" s="280"/>
      <c r="H175" s="1"/>
      <c r="I175" s="1"/>
      <c r="J175" s="1"/>
    </row>
    <row r="176" spans="1:10" x14ac:dyDescent="0.3">
      <c r="A176" s="1"/>
      <c r="F176" s="1"/>
      <c r="G176" s="280"/>
      <c r="H176" s="1"/>
      <c r="I176" s="1"/>
      <c r="J176" s="1"/>
    </row>
    <row r="177" spans="1:10" x14ac:dyDescent="0.3">
      <c r="A177" s="1"/>
      <c r="F177" s="1"/>
      <c r="G177" s="280"/>
      <c r="H177" s="1"/>
      <c r="I177" s="1"/>
      <c r="J177" s="1"/>
    </row>
    <row r="178" spans="1:10" x14ac:dyDescent="0.3">
      <c r="A178" s="1"/>
      <c r="F178" s="1"/>
      <c r="G178" s="280"/>
      <c r="H178" s="1"/>
      <c r="I178" s="1"/>
      <c r="J178" s="1"/>
    </row>
    <row r="179" spans="1:10" x14ac:dyDescent="0.3">
      <c r="A179" s="1"/>
      <c r="F179" s="1"/>
      <c r="G179" s="280"/>
      <c r="H179" s="1"/>
      <c r="I179" s="1"/>
      <c r="J179" s="1"/>
    </row>
    <row r="180" spans="1:10" x14ac:dyDescent="0.3">
      <c r="A180" s="1"/>
      <c r="F180" s="1"/>
      <c r="G180" s="280"/>
      <c r="H180" s="1"/>
      <c r="I180" s="1"/>
      <c r="J180" s="1"/>
    </row>
    <row r="181" spans="1:10" x14ac:dyDescent="0.3">
      <c r="A181" s="1"/>
      <c r="F181" s="1"/>
      <c r="G181" s="280"/>
      <c r="H181" s="1"/>
      <c r="I181" s="1"/>
      <c r="J181" s="1"/>
    </row>
    <row r="182" spans="1:10" x14ac:dyDescent="0.3">
      <c r="A182" s="1"/>
      <c r="F182" s="1"/>
      <c r="G182" s="280"/>
      <c r="H182" s="1"/>
      <c r="I182" s="1"/>
      <c r="J182" s="1"/>
    </row>
    <row r="183" spans="1:10" x14ac:dyDescent="0.3">
      <c r="A183" s="1"/>
      <c r="F183" s="1"/>
      <c r="G183" s="280"/>
      <c r="H183" s="1"/>
      <c r="I183" s="1"/>
      <c r="J183" s="1"/>
    </row>
    <row r="184" spans="1:10" x14ac:dyDescent="0.3">
      <c r="A184" s="1"/>
      <c r="F184" s="1"/>
      <c r="G184" s="280"/>
      <c r="H184" s="1"/>
      <c r="I184" s="1"/>
      <c r="J184" s="1"/>
    </row>
    <row r="185" spans="1:10" x14ac:dyDescent="0.3">
      <c r="A185" s="1"/>
      <c r="F185" s="1"/>
      <c r="G185" s="280"/>
      <c r="H185" s="1"/>
      <c r="I185" s="1"/>
      <c r="J185" s="1"/>
    </row>
    <row r="186" spans="1:10" x14ac:dyDescent="0.3">
      <c r="A186" s="1"/>
      <c r="F186" s="1"/>
      <c r="G186" s="280"/>
      <c r="H186" s="1"/>
      <c r="I186" s="1"/>
      <c r="J186" s="1"/>
    </row>
    <row r="187" spans="1:10" x14ac:dyDescent="0.3">
      <c r="A187" s="1"/>
      <c r="F187" s="1"/>
      <c r="G187" s="280"/>
      <c r="H187" s="1"/>
      <c r="I187" s="1"/>
      <c r="J187" s="1"/>
    </row>
    <row r="188" spans="1:10" x14ac:dyDescent="0.3">
      <c r="A188" s="1"/>
      <c r="F188" s="1"/>
      <c r="G188" s="280"/>
      <c r="H188" s="1"/>
      <c r="I188" s="1"/>
      <c r="J188" s="1"/>
    </row>
    <row r="189" spans="1:10" x14ac:dyDescent="0.3">
      <c r="A189" s="1"/>
      <c r="F189" s="1"/>
      <c r="G189" s="280"/>
      <c r="H189" s="1"/>
      <c r="I189" s="1"/>
      <c r="J189" s="1"/>
    </row>
    <row r="190" spans="1:10" x14ac:dyDescent="0.3">
      <c r="A190" s="1"/>
      <c r="F190" s="1"/>
      <c r="G190" s="280"/>
      <c r="H190" s="1"/>
      <c r="I190" s="1"/>
      <c r="J190" s="1"/>
    </row>
    <row r="191" spans="1:10" x14ac:dyDescent="0.3">
      <c r="A191" s="1"/>
      <c r="F191" s="1"/>
      <c r="G191" s="280"/>
      <c r="H191" s="1"/>
      <c r="I191" s="1"/>
      <c r="J191" s="1"/>
    </row>
    <row r="192" spans="1:10" x14ac:dyDescent="0.3">
      <c r="A192" s="1"/>
      <c r="F192" s="1"/>
      <c r="G192" s="280"/>
      <c r="H192" s="1"/>
      <c r="I192" s="1"/>
      <c r="J192" s="1"/>
    </row>
    <row r="193" spans="1:10" x14ac:dyDescent="0.3">
      <c r="A193" s="1"/>
      <c r="F193" s="1"/>
      <c r="G193" s="280"/>
      <c r="H193" s="1"/>
      <c r="I193" s="1"/>
      <c r="J193" s="1"/>
    </row>
    <row r="194" spans="1:10" x14ac:dyDescent="0.3">
      <c r="A194" s="1"/>
      <c r="F194" s="1"/>
      <c r="G194" s="280"/>
      <c r="H194" s="1"/>
      <c r="I194" s="1"/>
      <c r="J194" s="1"/>
    </row>
    <row r="195" spans="1:10" x14ac:dyDescent="0.3">
      <c r="A195" s="1"/>
      <c r="F195" s="1"/>
      <c r="G195" s="280"/>
      <c r="H195" s="1"/>
      <c r="I195" s="1"/>
      <c r="J195" s="1"/>
    </row>
    <row r="196" spans="1:10" x14ac:dyDescent="0.3">
      <c r="A196" s="1"/>
      <c r="F196" s="1"/>
      <c r="G196" s="280"/>
      <c r="H196" s="1"/>
      <c r="I196" s="1"/>
      <c r="J196" s="1"/>
    </row>
    <row r="197" spans="1:10" x14ac:dyDescent="0.3">
      <c r="A197" s="1"/>
      <c r="F197" s="1"/>
      <c r="G197" s="280"/>
      <c r="H197" s="1"/>
      <c r="I197" s="1"/>
      <c r="J197" s="1"/>
    </row>
    <row r="198" spans="1:10" x14ac:dyDescent="0.3">
      <c r="A198" s="1"/>
      <c r="F198" s="1"/>
      <c r="G198" s="280"/>
      <c r="H198" s="1"/>
      <c r="I198" s="1"/>
      <c r="J198" s="1"/>
    </row>
    <row r="199" spans="1:10" x14ac:dyDescent="0.3">
      <c r="A199" s="1"/>
      <c r="F199" s="1"/>
      <c r="G199" s="280"/>
      <c r="H199" s="1"/>
      <c r="I199" s="1"/>
      <c r="J199" s="1"/>
    </row>
    <row r="200" spans="1:10" x14ac:dyDescent="0.3">
      <c r="A200" s="1"/>
      <c r="F200" s="1"/>
      <c r="G200" s="280"/>
      <c r="H200" s="1"/>
      <c r="I200" s="1"/>
      <c r="J200" s="1"/>
    </row>
    <row r="201" spans="1:10" x14ac:dyDescent="0.3">
      <c r="A201" s="1"/>
      <c r="F201" s="1"/>
      <c r="G201" s="280"/>
      <c r="H201" s="1"/>
      <c r="I201" s="1"/>
      <c r="J201" s="1"/>
    </row>
    <row r="202" spans="1:10" x14ac:dyDescent="0.3">
      <c r="A202" s="1"/>
      <c r="F202" s="1"/>
      <c r="G202" s="280"/>
      <c r="H202" s="1"/>
      <c r="I202" s="1"/>
      <c r="J202" s="1"/>
    </row>
    <row r="203" spans="1:10" x14ac:dyDescent="0.3">
      <c r="A203" s="1"/>
      <c r="F203" s="1"/>
      <c r="G203" s="280"/>
      <c r="H203" s="1"/>
      <c r="I203" s="1"/>
      <c r="J203" s="1"/>
    </row>
    <row r="204" spans="1:10" x14ac:dyDescent="0.3">
      <c r="A204" s="1"/>
      <c r="F204" s="1"/>
      <c r="G204" s="280"/>
      <c r="H204" s="1"/>
      <c r="I204" s="1"/>
      <c r="J204" s="1"/>
    </row>
    <row r="205" spans="1:10" x14ac:dyDescent="0.3">
      <c r="A205" s="1"/>
      <c r="F205" s="1"/>
      <c r="G205" s="280"/>
      <c r="H205" s="1"/>
      <c r="I205" s="1"/>
      <c r="J205" s="1"/>
    </row>
    <row r="206" spans="1:10" x14ac:dyDescent="0.3">
      <c r="A206" s="1"/>
      <c r="F206" s="1"/>
      <c r="G206" s="280"/>
      <c r="H206" s="1"/>
      <c r="I206" s="1"/>
      <c r="J206" s="1"/>
    </row>
  </sheetData>
  <mergeCells count="7">
    <mergeCell ref="C68:E68"/>
    <mergeCell ref="H68:H69"/>
    <mergeCell ref="B6:D6"/>
    <mergeCell ref="A8:E8"/>
    <mergeCell ref="C14:E14"/>
    <mergeCell ref="H14:H15"/>
    <mergeCell ref="I14:I15"/>
  </mergeCells>
  <pageMargins left="0.7" right="0.7" top="0.75" bottom="0.75" header="0.3" footer="0.3"/>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3"/>
  <sheetViews>
    <sheetView workbookViewId="0">
      <selection sqref="A1:H1"/>
    </sheetView>
  </sheetViews>
  <sheetFormatPr baseColWidth="10" defaultRowHeight="12.9" x14ac:dyDescent="0.25"/>
  <cols>
    <col min="1" max="1" width="45.81640625" bestFit="1" customWidth="1"/>
    <col min="2" max="2" width="12.26953125" bestFit="1" customWidth="1"/>
    <col min="3" max="4" width="11.81640625" bestFit="1" customWidth="1"/>
    <col min="8" max="8" width="13" customWidth="1"/>
    <col min="9" max="9" width="13.26953125" customWidth="1"/>
    <col min="10" max="10" width="15.1796875" customWidth="1"/>
    <col min="11" max="11" width="8.7265625" customWidth="1"/>
    <col min="12" max="12" width="9.81640625" customWidth="1"/>
    <col min="13" max="13" width="8.7265625" customWidth="1"/>
    <col min="17" max="17" width="14.26953125" bestFit="1" customWidth="1"/>
    <col min="18" max="18" width="13.81640625" customWidth="1"/>
    <col min="19" max="19" width="15.453125" customWidth="1"/>
  </cols>
  <sheetData>
    <row r="1" spans="1:20" ht="13.45" x14ac:dyDescent="0.3">
      <c r="A1" s="1010" t="s">
        <v>461</v>
      </c>
      <c r="B1" s="1010"/>
      <c r="C1" s="1"/>
      <c r="D1" s="1"/>
    </row>
    <row r="2" spans="1:20" ht="13.45" x14ac:dyDescent="0.3">
      <c r="A2" s="1010" t="s">
        <v>1408</v>
      </c>
      <c r="B2" s="1011"/>
      <c r="C2" s="1"/>
      <c r="D2" s="1"/>
    </row>
    <row r="3" spans="1:20" ht="13.45" x14ac:dyDescent="0.3">
      <c r="A3" s="1010" t="s">
        <v>1736</v>
      </c>
      <c r="B3" s="3"/>
      <c r="C3" s="1"/>
      <c r="D3" s="1"/>
    </row>
    <row r="4" spans="1:20" ht="15.05" x14ac:dyDescent="0.25">
      <c r="A4" s="8"/>
      <c r="B4" s="1027" t="s">
        <v>1722</v>
      </c>
      <c r="C4" s="1027"/>
      <c r="D4" s="1027"/>
    </row>
    <row r="5" spans="1:20" ht="13.45" x14ac:dyDescent="0.3">
      <c r="A5" s="8"/>
      <c r="B5" s="49" t="s">
        <v>1765</v>
      </c>
      <c r="C5" s="1028"/>
      <c r="D5" s="15"/>
    </row>
    <row r="6" spans="1:20" ht="13.45" x14ac:dyDescent="0.25">
      <c r="A6" s="1029" t="s">
        <v>1738</v>
      </c>
      <c r="B6" s="1010"/>
    </row>
    <row r="7" spans="1:20" x14ac:dyDescent="0.25">
      <c r="B7" s="1545" t="s">
        <v>1739</v>
      </c>
      <c r="C7" s="1546"/>
      <c r="D7" s="1547"/>
      <c r="E7" s="1545" t="s">
        <v>1740</v>
      </c>
      <c r="F7" s="1546"/>
      <c r="G7" s="1547"/>
      <c r="H7" s="1545" t="s">
        <v>239</v>
      </c>
      <c r="I7" s="1546"/>
      <c r="J7" s="1547"/>
      <c r="K7" s="1545" t="s">
        <v>1741</v>
      </c>
      <c r="L7" s="1546"/>
      <c r="M7" s="1547"/>
      <c r="N7" s="1545" t="s">
        <v>1742</v>
      </c>
      <c r="O7" s="1546"/>
      <c r="P7" s="1547"/>
      <c r="Q7" s="1545" t="s">
        <v>240</v>
      </c>
      <c r="R7" s="1546"/>
      <c r="S7" s="1547"/>
    </row>
    <row r="8" spans="1:20" x14ac:dyDescent="0.25">
      <c r="B8" s="1545" t="s">
        <v>1743</v>
      </c>
      <c r="C8" s="1546"/>
      <c r="D8" s="1547"/>
      <c r="E8" s="1545" t="s">
        <v>1743</v>
      </c>
      <c r="F8" s="1546"/>
      <c r="G8" s="1547"/>
      <c r="H8" s="1545" t="s">
        <v>1743</v>
      </c>
      <c r="I8" s="1546"/>
      <c r="J8" s="1547"/>
      <c r="K8" s="1545" t="s">
        <v>1743</v>
      </c>
      <c r="L8" s="1546"/>
      <c r="M8" s="1547"/>
      <c r="N8" s="1545" t="s">
        <v>1743</v>
      </c>
      <c r="O8" s="1546"/>
      <c r="P8" s="1547"/>
      <c r="Q8" s="1545" t="s">
        <v>1743</v>
      </c>
      <c r="R8" s="1546"/>
      <c r="S8" s="1547"/>
    </row>
    <row r="9" spans="1:20" ht="33.85" x14ac:dyDescent="0.25">
      <c r="B9" s="1030" t="s">
        <v>1488</v>
      </c>
      <c r="C9" s="1030" t="s">
        <v>1744</v>
      </c>
      <c r="D9" s="1030" t="s">
        <v>1490</v>
      </c>
      <c r="E9" s="1030" t="s">
        <v>1488</v>
      </c>
      <c r="F9" s="1030" t="s">
        <v>1744</v>
      </c>
      <c r="G9" s="1030" t="s">
        <v>1490</v>
      </c>
      <c r="H9" s="1030" t="s">
        <v>1488</v>
      </c>
      <c r="I9" s="1030" t="s">
        <v>1744</v>
      </c>
      <c r="J9" s="1030" t="s">
        <v>1490</v>
      </c>
      <c r="K9" s="1030" t="s">
        <v>1488</v>
      </c>
      <c r="L9" s="1030" t="s">
        <v>1744</v>
      </c>
      <c r="M9" s="1030" t="s">
        <v>1490</v>
      </c>
      <c r="N9" s="1030" t="s">
        <v>1488</v>
      </c>
      <c r="O9" s="1030" t="s">
        <v>1744</v>
      </c>
      <c r="P9" s="1030" t="s">
        <v>1490</v>
      </c>
      <c r="Q9" s="1030" t="s">
        <v>1488</v>
      </c>
      <c r="R9" s="1030" t="s">
        <v>1744</v>
      </c>
      <c r="S9" s="1030" t="s">
        <v>1490</v>
      </c>
    </row>
    <row r="10" spans="1:20" s="1033" customFormat="1" ht="15.6" x14ac:dyDescent="0.25">
      <c r="A10" s="1031" t="s">
        <v>1745</v>
      </c>
      <c r="B10" s="1032"/>
      <c r="C10" s="1032"/>
      <c r="D10" s="1032"/>
      <c r="E10" s="1032"/>
      <c r="F10" s="1032"/>
      <c r="G10" s="1032"/>
      <c r="H10" s="1032"/>
      <c r="I10" s="1032"/>
      <c r="J10" s="1032"/>
      <c r="K10" s="1032"/>
      <c r="L10" s="1032"/>
      <c r="M10" s="1032"/>
      <c r="N10" s="1032"/>
      <c r="O10" s="1032"/>
      <c r="P10" s="1032"/>
      <c r="Q10" s="1032"/>
      <c r="R10" s="1032"/>
      <c r="S10" s="1032"/>
    </row>
    <row r="11" spans="1:20" s="1033" customFormat="1" ht="31.2" x14ac:dyDescent="0.25">
      <c r="A11" s="1031" t="s">
        <v>1746</v>
      </c>
      <c r="B11" s="1032"/>
      <c r="C11" s="1032"/>
      <c r="D11" s="1032"/>
      <c r="E11" s="1032"/>
      <c r="F11" s="1032"/>
      <c r="G11" s="1032"/>
      <c r="H11" s="1032"/>
      <c r="I11" s="1032"/>
      <c r="J11" s="1032"/>
      <c r="K11" s="1032"/>
      <c r="L11" s="1032"/>
      <c r="M11" s="1032"/>
      <c r="N11" s="1032"/>
      <c r="O11" s="1032"/>
      <c r="P11" s="1032"/>
      <c r="Q11" s="1032"/>
      <c r="R11" s="1032"/>
      <c r="S11" s="1032"/>
    </row>
    <row r="12" spans="1:20" ht="15.6" x14ac:dyDescent="0.25">
      <c r="A12" s="1034" t="s">
        <v>1498</v>
      </c>
      <c r="B12" s="1035"/>
      <c r="C12" s="1035"/>
      <c r="D12" s="1035"/>
      <c r="E12" s="1035"/>
      <c r="F12" s="1035"/>
      <c r="G12" s="1035"/>
      <c r="H12" s="1035"/>
      <c r="I12" s="1035"/>
      <c r="J12" s="1035"/>
      <c r="K12" s="1035"/>
      <c r="L12" s="1035"/>
      <c r="M12" s="1035"/>
      <c r="N12" s="1035"/>
      <c r="O12" s="1035"/>
      <c r="P12" s="1035"/>
      <c r="Q12" s="1035"/>
      <c r="R12" s="1035"/>
      <c r="S12" s="1035"/>
    </row>
    <row r="13" spans="1:20" ht="15.6" x14ac:dyDescent="0.25">
      <c r="A13" s="1036" t="s">
        <v>500</v>
      </c>
      <c r="B13" s="1037"/>
      <c r="C13" s="1037"/>
      <c r="D13" s="1037"/>
      <c r="E13" s="1037"/>
      <c r="F13" s="1037"/>
      <c r="G13" s="1037"/>
      <c r="H13" s="1037"/>
      <c r="I13" s="1037"/>
      <c r="J13" s="1037"/>
      <c r="K13" s="1037"/>
      <c r="L13" s="1037"/>
      <c r="M13" s="1037"/>
      <c r="N13" s="1037"/>
      <c r="O13" s="1037"/>
      <c r="P13" s="1037"/>
      <c r="Q13" s="1037"/>
      <c r="R13" s="1037"/>
      <c r="S13" s="1037"/>
    </row>
    <row r="14" spans="1:20" ht="15.6" x14ac:dyDescent="0.25">
      <c r="A14" s="1036" t="s">
        <v>1747</v>
      </c>
      <c r="B14" s="1037"/>
      <c r="C14" s="1037"/>
      <c r="D14" s="1037"/>
      <c r="E14" s="1037"/>
      <c r="F14" s="1037"/>
      <c r="G14" s="1037"/>
      <c r="H14" s="1037"/>
      <c r="I14" s="1037"/>
      <c r="J14" s="1037"/>
      <c r="K14" s="1037"/>
      <c r="L14" s="1037"/>
      <c r="M14" s="1037"/>
      <c r="N14" s="1037"/>
      <c r="O14" s="1037"/>
      <c r="P14" s="1037"/>
      <c r="Q14" s="1037"/>
      <c r="R14" s="1037"/>
      <c r="S14" s="1037"/>
    </row>
    <row r="15" spans="1:20" ht="15.6" x14ac:dyDescent="0.25">
      <c r="A15" s="1034" t="s">
        <v>1499</v>
      </c>
      <c r="B15" s="1035"/>
      <c r="C15" s="1035"/>
      <c r="D15" s="1035"/>
      <c r="E15" s="1035"/>
      <c r="F15" s="1035"/>
      <c r="G15" s="1035"/>
      <c r="H15" s="1035"/>
      <c r="I15" s="1035"/>
      <c r="J15" s="1035"/>
      <c r="K15" s="1035"/>
      <c r="L15" s="1035"/>
      <c r="M15" s="1035"/>
      <c r="N15" s="1035"/>
      <c r="O15" s="1035"/>
      <c r="P15" s="1035"/>
      <c r="Q15" s="1035"/>
      <c r="R15" s="1035"/>
      <c r="S15" s="1035"/>
      <c r="T15" s="1038"/>
    </row>
    <row r="16" spans="1:20" ht="15.6" x14ac:dyDescent="0.25">
      <c r="A16" s="1036" t="s">
        <v>1748</v>
      </c>
      <c r="B16" s="1037"/>
      <c r="C16" s="1037"/>
      <c r="D16" s="1037"/>
      <c r="E16" s="1037"/>
      <c r="F16" s="1037"/>
      <c r="G16" s="1037"/>
      <c r="H16" s="1037"/>
      <c r="I16" s="1037"/>
      <c r="J16" s="1037"/>
      <c r="K16" s="1037"/>
      <c r="L16" s="1037"/>
      <c r="M16" s="1037"/>
      <c r="N16" s="1037"/>
      <c r="O16" s="1037"/>
      <c r="P16" s="1037"/>
      <c r="Q16" s="1037"/>
      <c r="R16" s="1037"/>
      <c r="S16" s="1037"/>
      <c r="T16" s="1038"/>
    </row>
    <row r="17" spans="1:22" ht="15.6" x14ac:dyDescent="0.25">
      <c r="A17" s="1036" t="s">
        <v>1749</v>
      </c>
      <c r="B17" s="1037"/>
      <c r="C17" s="1037"/>
      <c r="D17" s="1037"/>
      <c r="E17" s="1037"/>
      <c r="F17" s="1037"/>
      <c r="G17" s="1037"/>
      <c r="H17" s="1037"/>
      <c r="I17" s="1037"/>
      <c r="J17" s="1037"/>
      <c r="K17" s="1037"/>
      <c r="L17" s="1037"/>
      <c r="M17" s="1037"/>
      <c r="N17" s="1037"/>
      <c r="O17" s="1037"/>
      <c r="P17" s="1037"/>
      <c r="Q17" s="1037"/>
      <c r="R17" s="1037"/>
      <c r="S17" s="1037"/>
    </row>
    <row r="18" spans="1:22" ht="15.6" x14ac:dyDescent="0.25">
      <c r="A18" s="1036" t="s">
        <v>1750</v>
      </c>
      <c r="B18" s="1037"/>
      <c r="C18" s="1037"/>
      <c r="D18" s="1037"/>
      <c r="E18" s="1037"/>
      <c r="F18" s="1037"/>
      <c r="G18" s="1037"/>
      <c r="H18" s="1037"/>
      <c r="I18" s="1037"/>
      <c r="J18" s="1037"/>
      <c r="K18" s="1037"/>
      <c r="L18" s="1037"/>
      <c r="M18" s="1037"/>
      <c r="N18" s="1037"/>
      <c r="O18" s="1037"/>
      <c r="P18" s="1037"/>
      <c r="Q18" s="1037"/>
      <c r="R18" s="1037"/>
      <c r="S18" s="1037"/>
    </row>
    <row r="19" spans="1:22" ht="15.6" x14ac:dyDescent="0.25">
      <c r="A19" s="1039" t="s">
        <v>1751</v>
      </c>
      <c r="B19" s="1040"/>
      <c r="C19" s="1040"/>
      <c r="D19" s="1040"/>
      <c r="E19" s="1040"/>
      <c r="F19" s="1040"/>
      <c r="G19" s="1040"/>
      <c r="H19" s="1040"/>
      <c r="I19" s="1040"/>
      <c r="J19" s="1040"/>
      <c r="K19" s="1040"/>
      <c r="L19" s="1040"/>
      <c r="M19" s="1040"/>
      <c r="N19" s="1040"/>
      <c r="O19" s="1040"/>
      <c r="P19" s="1040"/>
      <c r="Q19" s="1040"/>
      <c r="R19" s="1040"/>
      <c r="S19" s="1040"/>
    </row>
    <row r="20" spans="1:22" ht="15.6" x14ac:dyDescent="0.25">
      <c r="A20" s="1031" t="s">
        <v>1752</v>
      </c>
      <c r="B20" s="1032"/>
      <c r="C20" s="1032"/>
      <c r="D20" s="1032"/>
      <c r="E20" s="1032"/>
      <c r="F20" s="1032"/>
      <c r="G20" s="1032"/>
      <c r="H20" s="1032"/>
      <c r="I20" s="1032"/>
      <c r="J20" s="1032"/>
      <c r="K20" s="1032"/>
      <c r="L20" s="1032"/>
      <c r="M20" s="1032"/>
      <c r="N20" s="1032"/>
      <c r="O20" s="1032"/>
      <c r="P20" s="1032"/>
      <c r="Q20" s="1032"/>
      <c r="R20" s="1032"/>
      <c r="S20" s="1032"/>
    </row>
    <row r="21" spans="1:22" ht="15.6" x14ac:dyDescent="0.25">
      <c r="A21" s="1041" t="s">
        <v>1753</v>
      </c>
      <c r="B21" s="1042"/>
      <c r="C21" s="1042"/>
      <c r="D21" s="1042"/>
      <c r="E21" s="1042"/>
      <c r="F21" s="1042"/>
      <c r="G21" s="1042"/>
      <c r="H21" s="1042"/>
      <c r="I21" s="1042"/>
      <c r="J21" s="1042"/>
      <c r="K21" s="1042"/>
      <c r="L21" s="1042"/>
      <c r="M21" s="1042"/>
      <c r="N21" s="1042"/>
      <c r="O21" s="1042"/>
      <c r="P21" s="1042"/>
      <c r="Q21" s="1042"/>
      <c r="R21" s="1042"/>
      <c r="S21" s="1042"/>
    </row>
    <row r="22" spans="1:22" ht="15.6" x14ac:dyDescent="0.25">
      <c r="A22" s="1041" t="s">
        <v>139</v>
      </c>
      <c r="B22" s="1042"/>
      <c r="C22" s="1042"/>
      <c r="D22" s="1042"/>
      <c r="E22" s="1042"/>
      <c r="F22" s="1042"/>
      <c r="G22" s="1042"/>
      <c r="H22" s="1042"/>
      <c r="I22" s="1042"/>
      <c r="J22" s="1042"/>
      <c r="K22" s="1042"/>
      <c r="L22" s="1042"/>
      <c r="M22" s="1042"/>
      <c r="N22" s="1042"/>
      <c r="O22" s="1042"/>
      <c r="P22" s="1042"/>
      <c r="Q22" s="1042"/>
      <c r="R22" s="1042"/>
      <c r="S22" s="1042"/>
    </row>
    <row r="23" spans="1:22" ht="15.6" x14ac:dyDescent="0.25">
      <c r="A23" s="1041" t="s">
        <v>1754</v>
      </c>
      <c r="B23" s="1042"/>
      <c r="C23" s="1042"/>
      <c r="D23" s="1042"/>
      <c r="E23" s="1042"/>
      <c r="F23" s="1042"/>
      <c r="G23" s="1042"/>
      <c r="H23" s="1042"/>
      <c r="I23" s="1042"/>
      <c r="J23" s="1042"/>
      <c r="K23" s="1042"/>
      <c r="L23" s="1042"/>
      <c r="M23" s="1042"/>
      <c r="N23" s="1042"/>
      <c r="O23" s="1042"/>
      <c r="P23" s="1042"/>
      <c r="Q23" s="1042"/>
      <c r="R23" s="1042"/>
      <c r="S23" s="1042"/>
    </row>
    <row r="24" spans="1:22" ht="31.2" x14ac:dyDescent="0.25">
      <c r="A24" s="1041" t="s">
        <v>140</v>
      </c>
      <c r="B24" s="1042"/>
      <c r="C24" s="1042"/>
      <c r="D24" s="1042"/>
      <c r="E24" s="1042"/>
      <c r="F24" s="1042"/>
      <c r="G24" s="1042"/>
      <c r="H24" s="1042"/>
      <c r="I24" s="1042"/>
      <c r="J24" s="1042"/>
      <c r="K24" s="1042"/>
      <c r="L24" s="1042"/>
      <c r="M24" s="1042"/>
      <c r="N24" s="1042"/>
      <c r="O24" s="1042"/>
      <c r="P24" s="1042"/>
      <c r="Q24" s="1042"/>
      <c r="R24" s="1042"/>
      <c r="S24" s="1042"/>
    </row>
    <row r="25" spans="1:22" ht="15.6" x14ac:dyDescent="0.25">
      <c r="A25" s="1041" t="s">
        <v>141</v>
      </c>
      <c r="B25" s="1042"/>
      <c r="C25" s="1042"/>
      <c r="D25" s="1042"/>
      <c r="E25" s="1042"/>
      <c r="F25" s="1042"/>
      <c r="G25" s="1042"/>
      <c r="H25" s="1042"/>
      <c r="I25" s="1042"/>
      <c r="J25" s="1042"/>
      <c r="K25" s="1042"/>
      <c r="L25" s="1042"/>
      <c r="M25" s="1042"/>
      <c r="N25" s="1042"/>
      <c r="O25" s="1042"/>
      <c r="P25" s="1042"/>
      <c r="Q25" s="1042"/>
      <c r="R25" s="1042"/>
      <c r="S25" s="1042"/>
    </row>
    <row r="26" spans="1:22" ht="15.6" x14ac:dyDescent="0.25">
      <c r="A26" s="1043" t="s">
        <v>1755</v>
      </c>
      <c r="B26" s="1044"/>
      <c r="C26" s="1044"/>
      <c r="D26" s="1044"/>
      <c r="E26" s="1044"/>
      <c r="F26" s="1044"/>
      <c r="G26" s="1044"/>
      <c r="H26" s="1044"/>
      <c r="I26" s="1044"/>
      <c r="J26" s="1044"/>
      <c r="K26" s="1044"/>
      <c r="L26" s="1044"/>
      <c r="M26" s="1044"/>
      <c r="N26" s="1044"/>
      <c r="O26" s="1044"/>
      <c r="P26" s="1044"/>
      <c r="Q26" s="1044"/>
      <c r="R26" s="1044"/>
      <c r="S26" s="1044"/>
    </row>
    <row r="27" spans="1:22" ht="15.6" x14ac:dyDescent="0.25">
      <c r="A27" s="1045" t="s">
        <v>1756</v>
      </c>
      <c r="B27" s="1046"/>
      <c r="C27" s="1046"/>
      <c r="D27" s="1046"/>
      <c r="E27" s="1046"/>
      <c r="F27" s="1046"/>
      <c r="G27" s="1046"/>
      <c r="H27" s="1046"/>
      <c r="I27" s="1046"/>
      <c r="J27" s="1046"/>
      <c r="K27" s="1046"/>
      <c r="L27" s="1046"/>
      <c r="M27" s="1046"/>
      <c r="N27" s="1046"/>
      <c r="O27" s="1046"/>
      <c r="P27" s="1046"/>
      <c r="Q27" s="1046"/>
      <c r="R27" s="1046"/>
      <c r="S27" s="1046"/>
    </row>
    <row r="28" spans="1:22" ht="15.6" x14ac:dyDescent="0.25">
      <c r="A28" s="1045" t="s">
        <v>1757</v>
      </c>
      <c r="B28" s="1046"/>
      <c r="C28" s="1046"/>
      <c r="D28" s="1046"/>
      <c r="E28" s="1046"/>
      <c r="F28" s="1046"/>
      <c r="G28" s="1046"/>
      <c r="H28" s="1046"/>
      <c r="I28" s="1046"/>
      <c r="J28" s="1046"/>
      <c r="K28" s="1046"/>
      <c r="L28" s="1046"/>
      <c r="M28" s="1046"/>
      <c r="N28" s="1046"/>
      <c r="O28" s="1046"/>
      <c r="P28" s="1046"/>
      <c r="Q28" s="1044"/>
      <c r="R28" s="1044"/>
      <c r="S28" s="1044"/>
      <c r="T28" s="1038"/>
      <c r="V28" s="1038"/>
    </row>
    <row r="29" spans="1:22" ht="15.6" x14ac:dyDescent="0.25">
      <c r="A29" s="1046" t="s">
        <v>1758</v>
      </c>
      <c r="B29" s="1046"/>
      <c r="C29" s="1046"/>
      <c r="D29" s="1046"/>
      <c r="E29" s="1046"/>
      <c r="F29" s="1046"/>
      <c r="G29" s="1046"/>
      <c r="H29" s="1046"/>
      <c r="I29" s="1046"/>
      <c r="J29" s="1046"/>
      <c r="K29" s="1046"/>
      <c r="L29" s="1046"/>
      <c r="M29" s="1046"/>
      <c r="N29" s="1046"/>
      <c r="O29" s="1046"/>
      <c r="P29" s="1046"/>
      <c r="Q29" s="1046"/>
      <c r="R29" s="1046"/>
      <c r="S29" s="1046"/>
    </row>
    <row r="30" spans="1:22" ht="15.6" x14ac:dyDescent="0.25">
      <c r="A30" s="1047" t="s">
        <v>1759</v>
      </c>
      <c r="B30" s="1048"/>
      <c r="C30" s="1048"/>
      <c r="D30" s="1048"/>
      <c r="E30" s="1048"/>
      <c r="F30" s="1048"/>
      <c r="G30" s="1048"/>
      <c r="H30" s="1048"/>
      <c r="I30" s="1048"/>
      <c r="J30" s="1048"/>
      <c r="K30" s="1048"/>
      <c r="L30" s="1048"/>
      <c r="M30" s="1048"/>
      <c r="N30" s="1048"/>
      <c r="O30" s="1048"/>
      <c r="P30" s="1048"/>
      <c r="Q30" s="1032"/>
      <c r="R30" s="1032"/>
      <c r="S30" s="1032"/>
    </row>
    <row r="31" spans="1:22" ht="15.6" x14ac:dyDescent="0.25">
      <c r="A31" s="1047" t="s">
        <v>1760</v>
      </c>
      <c r="B31" s="1048"/>
      <c r="C31" s="1048"/>
      <c r="D31" s="1048"/>
      <c r="E31" s="1048"/>
      <c r="F31" s="1048"/>
      <c r="G31" s="1048"/>
      <c r="H31" s="1048"/>
      <c r="I31" s="1048"/>
      <c r="J31" s="1048"/>
      <c r="K31" s="1048"/>
      <c r="L31" s="1048"/>
      <c r="M31" s="1048"/>
      <c r="N31" s="1048"/>
      <c r="O31" s="1048"/>
      <c r="P31" s="1048"/>
      <c r="Q31" s="1032"/>
      <c r="R31" s="1032"/>
      <c r="S31" s="1032"/>
    </row>
    <row r="32" spans="1:22" ht="31.2" x14ac:dyDescent="0.25">
      <c r="A32" s="1047" t="s">
        <v>1761</v>
      </c>
      <c r="B32" s="1048"/>
      <c r="C32" s="1048"/>
      <c r="D32" s="1048"/>
      <c r="E32" s="1049"/>
      <c r="F32" s="1049"/>
      <c r="G32" s="1049"/>
      <c r="H32" s="1049"/>
      <c r="I32" s="1049"/>
      <c r="J32" s="1049"/>
      <c r="K32" s="1049"/>
      <c r="L32" s="1049"/>
      <c r="M32" s="1049"/>
      <c r="N32" s="1049"/>
      <c r="O32" s="1049"/>
      <c r="P32" s="1049"/>
      <c r="Q32" s="1048"/>
      <c r="R32" s="1048"/>
      <c r="S32" s="1048"/>
    </row>
    <row r="33" spans="1:19" ht="15.6" x14ac:dyDescent="0.25">
      <c r="A33" s="1047" t="s">
        <v>1762</v>
      </c>
      <c r="B33" s="1048"/>
      <c r="C33" s="1048"/>
      <c r="D33" s="1048"/>
      <c r="E33" s="1048"/>
      <c r="F33" s="1048"/>
      <c r="G33" s="1048"/>
      <c r="H33" s="1048"/>
      <c r="I33" s="1048"/>
      <c r="J33" s="1048"/>
      <c r="K33" s="1048"/>
      <c r="L33" s="1048"/>
      <c r="M33" s="1048"/>
      <c r="N33" s="1048"/>
      <c r="O33" s="1048"/>
      <c r="P33" s="1048"/>
      <c r="Q33" s="1048"/>
      <c r="R33" s="1048"/>
      <c r="S33" s="1048"/>
    </row>
    <row r="34" spans="1:19" ht="15.6" x14ac:dyDescent="0.25">
      <c r="A34" s="1047" t="s">
        <v>1763</v>
      </c>
      <c r="B34" s="1048"/>
      <c r="C34" s="1048"/>
      <c r="D34" s="1048"/>
      <c r="E34" s="1048"/>
      <c r="F34" s="1048"/>
      <c r="G34" s="1048"/>
      <c r="H34" s="1048"/>
      <c r="I34" s="1048"/>
      <c r="J34" s="1048"/>
      <c r="K34" s="1048"/>
      <c r="L34" s="1048"/>
      <c r="M34" s="1048"/>
      <c r="N34" s="1048"/>
      <c r="O34" s="1048"/>
      <c r="P34" s="1048"/>
      <c r="Q34" s="1032"/>
      <c r="R34" s="1032"/>
      <c r="S34" s="1032"/>
    </row>
    <row r="35" spans="1:19" ht="15.6" x14ac:dyDescent="0.25">
      <c r="A35" s="1050" t="s">
        <v>249</v>
      </c>
      <c r="B35" s="1032"/>
      <c r="C35" s="1032"/>
      <c r="D35" s="1032"/>
      <c r="E35" s="1032"/>
      <c r="F35" s="1032"/>
      <c r="G35" s="1032"/>
      <c r="H35" s="1032"/>
      <c r="I35" s="1032"/>
      <c r="J35" s="1032"/>
      <c r="K35" s="1032"/>
      <c r="L35" s="1032"/>
      <c r="M35" s="1032"/>
      <c r="N35" s="1032"/>
      <c r="O35" s="1032"/>
      <c r="P35" s="1032"/>
      <c r="Q35" s="1032"/>
      <c r="R35" s="1032"/>
      <c r="S35" s="1032"/>
    </row>
    <row r="37" spans="1:19" ht="15.6" x14ac:dyDescent="0.25">
      <c r="A37" s="1548" t="s">
        <v>1764</v>
      </c>
      <c r="B37" s="1548"/>
      <c r="C37" s="1548"/>
      <c r="D37" s="1548"/>
      <c r="E37" s="1548"/>
      <c r="F37" s="1548"/>
      <c r="Q37" s="1038"/>
      <c r="R37" s="1038"/>
      <c r="S37" s="1038"/>
    </row>
    <row r="38" spans="1:19" x14ac:dyDescent="0.25">
      <c r="B38" s="1051"/>
      <c r="Q38" s="1038"/>
      <c r="R38" s="1038"/>
      <c r="S38" s="1038"/>
    </row>
    <row r="39" spans="1:19" x14ac:dyDescent="0.25">
      <c r="B39" s="1052"/>
      <c r="C39" s="1052"/>
      <c r="D39" s="1052"/>
      <c r="E39" s="1052"/>
      <c r="F39" s="1052"/>
      <c r="G39" s="1052"/>
      <c r="H39" s="1052"/>
      <c r="I39" s="1052"/>
      <c r="J39" s="1052"/>
      <c r="K39" s="1052"/>
      <c r="L39" s="1052"/>
      <c r="M39" s="1052"/>
      <c r="N39" s="1052"/>
      <c r="O39" s="1052"/>
      <c r="P39" s="1052"/>
      <c r="Q39" s="1052"/>
      <c r="R39" s="1052"/>
      <c r="S39" s="1052"/>
    </row>
    <row r="40" spans="1:19" x14ac:dyDescent="0.25">
      <c r="B40" s="1052"/>
      <c r="C40" s="1052"/>
      <c r="D40" s="1052"/>
      <c r="E40" s="1052"/>
      <c r="F40" s="1052"/>
      <c r="G40" s="1052"/>
      <c r="H40" s="1052"/>
      <c r="I40" s="1052"/>
      <c r="J40" s="1052"/>
      <c r="K40" s="1052"/>
      <c r="L40" s="1052"/>
      <c r="M40" s="1052"/>
      <c r="N40" s="1052"/>
      <c r="O40" s="1052"/>
      <c r="P40" s="1052"/>
      <c r="Q40" s="1052"/>
      <c r="R40" s="1052"/>
      <c r="S40" s="1052"/>
    </row>
    <row r="41" spans="1:19" x14ac:dyDescent="0.25">
      <c r="B41" s="1052"/>
      <c r="C41" s="1052"/>
      <c r="D41" s="1052"/>
      <c r="E41" s="1052"/>
      <c r="F41" s="1052"/>
      <c r="G41" s="1052"/>
      <c r="H41" s="1052"/>
      <c r="I41" s="1052"/>
      <c r="J41" s="1052"/>
      <c r="K41" s="1052"/>
      <c r="L41" s="1052"/>
      <c r="M41" s="1052"/>
      <c r="N41" s="1052"/>
      <c r="O41" s="1052"/>
      <c r="P41" s="1052"/>
      <c r="Q41" s="1052"/>
      <c r="R41" s="1052"/>
      <c r="S41" s="1052"/>
    </row>
    <row r="42" spans="1:19" x14ac:dyDescent="0.25">
      <c r="B42" s="1052"/>
      <c r="C42" s="1052"/>
      <c r="D42" s="1052"/>
      <c r="E42" s="1052"/>
      <c r="F42" s="1052"/>
      <c r="G42" s="1052"/>
      <c r="H42" s="1052"/>
      <c r="I42" s="1052"/>
      <c r="J42" s="1052"/>
      <c r="K42" s="1052"/>
      <c r="L42" s="1052"/>
      <c r="M42" s="1052"/>
      <c r="N42" s="1052"/>
      <c r="O42" s="1052"/>
      <c r="P42" s="1052"/>
      <c r="Q42" s="1052"/>
      <c r="R42" s="1052"/>
      <c r="S42" s="1052"/>
    </row>
    <row r="43" spans="1:19" x14ac:dyDescent="0.25">
      <c r="B43" s="1052"/>
      <c r="C43" s="1052"/>
      <c r="D43" s="1052"/>
      <c r="E43" s="1052"/>
      <c r="F43" s="1052"/>
      <c r="G43" s="1052"/>
      <c r="H43" s="1052"/>
      <c r="I43" s="1052"/>
      <c r="J43" s="1052"/>
      <c r="K43" s="1052"/>
      <c r="L43" s="1052"/>
      <c r="M43" s="1052"/>
      <c r="N43" s="1052"/>
      <c r="O43" s="1052"/>
      <c r="P43" s="1052"/>
      <c r="Q43" s="1052"/>
      <c r="R43" s="1052"/>
      <c r="S43" s="1052"/>
    </row>
    <row r="44" spans="1:19" x14ac:dyDescent="0.25">
      <c r="B44" s="1052"/>
      <c r="C44" s="1052"/>
      <c r="D44" s="1052"/>
      <c r="E44" s="1052"/>
      <c r="F44" s="1052"/>
      <c r="G44" s="1052"/>
      <c r="H44" s="1052"/>
      <c r="I44" s="1052"/>
      <c r="J44" s="1052"/>
      <c r="K44" s="1052"/>
      <c r="L44" s="1052"/>
      <c r="M44" s="1052"/>
      <c r="N44" s="1052"/>
      <c r="O44" s="1052"/>
      <c r="P44" s="1052"/>
      <c r="Q44" s="1052"/>
      <c r="R44" s="1052"/>
      <c r="S44" s="1052"/>
    </row>
    <row r="45" spans="1:19" x14ac:dyDescent="0.25">
      <c r="B45" s="1052"/>
      <c r="C45" s="1052"/>
      <c r="D45" s="1052"/>
      <c r="E45" s="1052"/>
      <c r="F45" s="1052"/>
      <c r="G45" s="1052"/>
      <c r="H45" s="1052"/>
      <c r="I45" s="1052"/>
      <c r="J45" s="1052"/>
      <c r="K45" s="1052"/>
      <c r="L45" s="1052"/>
      <c r="M45" s="1052"/>
      <c r="N45" s="1052"/>
      <c r="O45" s="1052"/>
      <c r="P45" s="1052"/>
      <c r="Q45" s="1052"/>
      <c r="R45" s="1052"/>
      <c r="S45" s="1052"/>
    </row>
    <row r="46" spans="1:19" x14ac:dyDescent="0.25">
      <c r="B46" s="1052"/>
      <c r="C46" s="1052"/>
      <c r="D46" s="1052"/>
      <c r="E46" s="1052"/>
      <c r="F46" s="1052"/>
      <c r="G46" s="1052"/>
      <c r="H46" s="1052"/>
      <c r="I46" s="1052"/>
      <c r="J46" s="1052"/>
      <c r="K46" s="1052"/>
      <c r="L46" s="1052"/>
      <c r="M46" s="1052"/>
      <c r="N46" s="1052"/>
      <c r="O46" s="1052"/>
      <c r="P46" s="1052"/>
      <c r="Q46" s="1052"/>
      <c r="R46" s="1052"/>
      <c r="S46" s="1052"/>
    </row>
    <row r="47" spans="1:19" x14ac:dyDescent="0.25">
      <c r="B47" s="1052"/>
      <c r="C47" s="1052"/>
      <c r="D47" s="1052"/>
      <c r="E47" s="1052"/>
      <c r="F47" s="1052"/>
      <c r="G47" s="1052"/>
      <c r="H47" s="1052"/>
      <c r="I47" s="1052"/>
      <c r="J47" s="1052"/>
      <c r="K47" s="1052"/>
      <c r="L47" s="1052"/>
      <c r="M47" s="1052"/>
      <c r="N47" s="1052"/>
      <c r="O47" s="1052"/>
      <c r="P47" s="1052"/>
      <c r="Q47" s="1052"/>
      <c r="R47" s="1052"/>
      <c r="S47" s="1052"/>
    </row>
    <row r="48" spans="1:19" x14ac:dyDescent="0.25">
      <c r="B48" s="1052"/>
      <c r="C48" s="1052"/>
      <c r="D48" s="1052"/>
      <c r="E48" s="1052"/>
      <c r="F48" s="1052"/>
      <c r="G48" s="1052"/>
      <c r="H48" s="1052"/>
      <c r="I48" s="1052"/>
      <c r="J48" s="1052"/>
      <c r="K48" s="1052"/>
      <c r="L48" s="1052"/>
      <c r="M48" s="1052"/>
      <c r="N48" s="1052"/>
      <c r="O48" s="1052"/>
      <c r="P48" s="1052"/>
      <c r="Q48" s="1052"/>
      <c r="R48" s="1052"/>
      <c r="S48" s="1052"/>
    </row>
    <row r="49" spans="2:19" x14ac:dyDescent="0.25">
      <c r="B49" s="1052"/>
      <c r="C49" s="1052"/>
      <c r="D49" s="1052"/>
      <c r="E49" s="1052"/>
      <c r="F49" s="1052"/>
      <c r="G49" s="1052"/>
      <c r="H49" s="1052"/>
      <c r="I49" s="1052"/>
      <c r="J49" s="1052"/>
      <c r="K49" s="1052"/>
      <c r="L49" s="1052"/>
      <c r="M49" s="1052"/>
      <c r="N49" s="1052"/>
      <c r="O49" s="1052"/>
      <c r="P49" s="1052"/>
      <c r="Q49" s="1052"/>
      <c r="R49" s="1052"/>
      <c r="S49" s="1052"/>
    </row>
    <row r="50" spans="2:19" x14ac:dyDescent="0.25">
      <c r="B50" s="1052"/>
      <c r="C50" s="1052"/>
      <c r="D50" s="1052"/>
      <c r="E50" s="1052"/>
      <c r="F50" s="1052"/>
      <c r="G50" s="1052"/>
      <c r="H50" s="1052"/>
      <c r="I50" s="1052"/>
      <c r="J50" s="1052"/>
      <c r="K50" s="1052"/>
      <c r="L50" s="1052"/>
      <c r="M50" s="1052"/>
      <c r="N50" s="1052"/>
      <c r="O50" s="1052"/>
      <c r="P50" s="1052"/>
      <c r="Q50" s="1052"/>
      <c r="R50" s="1052"/>
      <c r="S50" s="1052"/>
    </row>
    <row r="51" spans="2:19" x14ac:dyDescent="0.25">
      <c r="B51" s="1052"/>
      <c r="C51" s="1052"/>
      <c r="D51" s="1052"/>
      <c r="E51" s="1052"/>
      <c r="F51" s="1052"/>
      <c r="G51" s="1052"/>
      <c r="H51" s="1052"/>
      <c r="I51" s="1052"/>
      <c r="J51" s="1052"/>
      <c r="K51" s="1052"/>
      <c r="L51" s="1052"/>
      <c r="M51" s="1052"/>
      <c r="N51" s="1052"/>
      <c r="O51" s="1052"/>
      <c r="P51" s="1052"/>
      <c r="Q51" s="1052"/>
      <c r="R51" s="1052"/>
      <c r="S51" s="1052"/>
    </row>
    <row r="52" spans="2:19" x14ac:dyDescent="0.25">
      <c r="B52" s="1052"/>
      <c r="C52" s="1052"/>
      <c r="D52" s="1052"/>
      <c r="E52" s="1052"/>
      <c r="F52" s="1052"/>
      <c r="G52" s="1052"/>
      <c r="H52" s="1052"/>
      <c r="I52" s="1052"/>
      <c r="J52" s="1052"/>
      <c r="K52" s="1052"/>
      <c r="L52" s="1052"/>
      <c r="M52" s="1052"/>
      <c r="N52" s="1052"/>
      <c r="O52" s="1052"/>
      <c r="P52" s="1052"/>
      <c r="Q52" s="1052"/>
      <c r="R52" s="1052"/>
      <c r="S52" s="1052"/>
    </row>
    <row r="53" spans="2:19" x14ac:dyDescent="0.25">
      <c r="B53" s="1052"/>
      <c r="C53" s="1052"/>
      <c r="D53" s="1052"/>
      <c r="E53" s="1052"/>
      <c r="F53" s="1052"/>
      <c r="G53" s="1052"/>
      <c r="H53" s="1052"/>
      <c r="I53" s="1052"/>
      <c r="J53" s="1052"/>
      <c r="K53" s="1052"/>
      <c r="L53" s="1052"/>
      <c r="M53" s="1052"/>
      <c r="N53" s="1052"/>
      <c r="O53" s="1052"/>
      <c r="P53" s="1052"/>
      <c r="Q53" s="1052"/>
      <c r="R53" s="1052"/>
      <c r="S53" s="1052"/>
    </row>
    <row r="54" spans="2:19" x14ac:dyDescent="0.25">
      <c r="B54" s="1052"/>
      <c r="C54" s="1052"/>
      <c r="D54" s="1052"/>
      <c r="E54" s="1052"/>
      <c r="F54" s="1052"/>
      <c r="G54" s="1052"/>
      <c r="H54" s="1052"/>
      <c r="I54" s="1052"/>
      <c r="J54" s="1052"/>
      <c r="K54" s="1052"/>
      <c r="L54" s="1052"/>
      <c r="M54" s="1052"/>
      <c r="N54" s="1052"/>
      <c r="O54" s="1052"/>
      <c r="P54" s="1052"/>
      <c r="Q54" s="1052"/>
      <c r="R54" s="1052"/>
      <c r="S54" s="1052"/>
    </row>
    <row r="55" spans="2:19" x14ac:dyDescent="0.25">
      <c r="B55" s="1052"/>
      <c r="C55" s="1052"/>
      <c r="D55" s="1052"/>
      <c r="E55" s="1052"/>
      <c r="F55" s="1052"/>
      <c r="G55" s="1052"/>
      <c r="H55" s="1052"/>
      <c r="I55" s="1052"/>
      <c r="J55" s="1052"/>
      <c r="K55" s="1052"/>
      <c r="L55" s="1052"/>
      <c r="M55" s="1052"/>
      <c r="N55" s="1052"/>
      <c r="O55" s="1052"/>
      <c r="P55" s="1052"/>
      <c r="Q55" s="1052"/>
      <c r="R55" s="1052"/>
      <c r="S55" s="1052"/>
    </row>
    <row r="56" spans="2:19" x14ac:dyDescent="0.25">
      <c r="B56" s="1052"/>
      <c r="C56" s="1052"/>
      <c r="D56" s="1052"/>
      <c r="E56" s="1052"/>
      <c r="F56" s="1052"/>
      <c r="G56" s="1052"/>
      <c r="H56" s="1052"/>
      <c r="I56" s="1052"/>
      <c r="J56" s="1052"/>
      <c r="K56" s="1052"/>
      <c r="L56" s="1052"/>
      <c r="M56" s="1052"/>
      <c r="N56" s="1052"/>
      <c r="O56" s="1052"/>
      <c r="P56" s="1052"/>
      <c r="Q56" s="1052"/>
      <c r="R56" s="1052"/>
      <c r="S56" s="1052"/>
    </row>
    <row r="57" spans="2:19" x14ac:dyDescent="0.25">
      <c r="B57" s="1052"/>
      <c r="C57" s="1052"/>
      <c r="D57" s="1052"/>
      <c r="E57" s="1052"/>
      <c r="F57" s="1052"/>
      <c r="G57" s="1052"/>
      <c r="H57" s="1052"/>
      <c r="I57" s="1052"/>
      <c r="J57" s="1052"/>
      <c r="K57" s="1052"/>
      <c r="L57" s="1052"/>
      <c r="M57" s="1052"/>
      <c r="N57" s="1052"/>
      <c r="O57" s="1052"/>
      <c r="P57" s="1052"/>
      <c r="Q57" s="1052"/>
      <c r="R57" s="1052"/>
      <c r="S57" s="1052"/>
    </row>
    <row r="58" spans="2:19" x14ac:dyDescent="0.25">
      <c r="B58" s="1052"/>
      <c r="C58" s="1052"/>
      <c r="D58" s="1052"/>
      <c r="E58" s="1052"/>
      <c r="F58" s="1052"/>
      <c r="G58" s="1052"/>
      <c r="H58" s="1052"/>
      <c r="I58" s="1052"/>
      <c r="J58" s="1052"/>
      <c r="K58" s="1052"/>
      <c r="L58" s="1052"/>
      <c r="M58" s="1052"/>
      <c r="N58" s="1052"/>
      <c r="O58" s="1052"/>
      <c r="P58" s="1052"/>
      <c r="Q58" s="1052"/>
      <c r="R58" s="1052"/>
      <c r="S58" s="1052"/>
    </row>
    <row r="59" spans="2:19" x14ac:dyDescent="0.25">
      <c r="B59" s="1052"/>
      <c r="C59" s="1052"/>
      <c r="D59" s="1052"/>
      <c r="E59" s="1052"/>
      <c r="F59" s="1052"/>
      <c r="G59" s="1052"/>
      <c r="H59" s="1052"/>
      <c r="I59" s="1052"/>
      <c r="J59" s="1052"/>
      <c r="K59" s="1052"/>
      <c r="L59" s="1052"/>
      <c r="M59" s="1052"/>
      <c r="N59" s="1052"/>
      <c r="O59" s="1052"/>
      <c r="P59" s="1052"/>
      <c r="Q59" s="1052"/>
      <c r="R59" s="1052"/>
      <c r="S59" s="1052"/>
    </row>
    <row r="60" spans="2:19" x14ac:dyDescent="0.25">
      <c r="B60" s="1052"/>
      <c r="C60" s="1052"/>
      <c r="D60" s="1052"/>
      <c r="E60" s="1052"/>
      <c r="F60" s="1052"/>
      <c r="G60" s="1052"/>
      <c r="H60" s="1052"/>
      <c r="I60" s="1052"/>
      <c r="J60" s="1052"/>
      <c r="K60" s="1052"/>
      <c r="L60" s="1052"/>
      <c r="M60" s="1052"/>
      <c r="N60" s="1052"/>
      <c r="O60" s="1052"/>
      <c r="P60" s="1052"/>
      <c r="Q60" s="1052"/>
      <c r="R60" s="1052"/>
      <c r="S60" s="1052"/>
    </row>
    <row r="61" spans="2:19" x14ac:dyDescent="0.25">
      <c r="B61" s="1052"/>
      <c r="C61" s="1052"/>
      <c r="D61" s="1052"/>
      <c r="E61" s="1052"/>
      <c r="F61" s="1052"/>
      <c r="G61" s="1052"/>
      <c r="H61" s="1052"/>
      <c r="I61" s="1052"/>
      <c r="J61" s="1052"/>
      <c r="K61" s="1052"/>
      <c r="L61" s="1052"/>
      <c r="M61" s="1052"/>
      <c r="N61" s="1052"/>
      <c r="O61" s="1052"/>
      <c r="P61" s="1052"/>
      <c r="Q61" s="1052"/>
      <c r="R61" s="1052"/>
      <c r="S61" s="1052"/>
    </row>
    <row r="62" spans="2:19" x14ac:dyDescent="0.25">
      <c r="B62" s="1052"/>
      <c r="C62" s="1052"/>
      <c r="D62" s="1052"/>
      <c r="E62" s="1052"/>
      <c r="F62" s="1052"/>
      <c r="G62" s="1052"/>
      <c r="H62" s="1052"/>
      <c r="I62" s="1052"/>
      <c r="J62" s="1052"/>
      <c r="K62" s="1052"/>
      <c r="L62" s="1052"/>
      <c r="M62" s="1052"/>
      <c r="N62" s="1052"/>
      <c r="O62" s="1052"/>
      <c r="P62" s="1052"/>
      <c r="Q62" s="1052"/>
      <c r="R62" s="1052"/>
      <c r="S62" s="1052"/>
    </row>
    <row r="63" spans="2:19" x14ac:dyDescent="0.25">
      <c r="B63" s="1052"/>
      <c r="C63" s="1052"/>
      <c r="D63" s="1052"/>
      <c r="E63" s="1052"/>
      <c r="F63" s="1052"/>
      <c r="G63" s="1052"/>
      <c r="H63" s="1052"/>
      <c r="I63" s="1052"/>
      <c r="J63" s="1052"/>
      <c r="K63" s="1052"/>
      <c r="L63" s="1052"/>
      <c r="M63" s="1052"/>
      <c r="N63" s="1052"/>
      <c r="O63" s="1052"/>
      <c r="P63" s="1052"/>
      <c r="Q63" s="1052"/>
      <c r="R63" s="1052"/>
      <c r="S63" s="1052"/>
    </row>
    <row r="64" spans="2:19" x14ac:dyDescent="0.25">
      <c r="B64" s="1052"/>
      <c r="C64" s="1052"/>
      <c r="D64" s="1052"/>
      <c r="E64" s="1052"/>
      <c r="F64" s="1052"/>
      <c r="G64" s="1052"/>
      <c r="H64" s="1052"/>
      <c r="I64" s="1052"/>
      <c r="J64" s="1052"/>
      <c r="K64" s="1052"/>
      <c r="L64" s="1052"/>
      <c r="M64" s="1052"/>
      <c r="N64" s="1052"/>
      <c r="O64" s="1052"/>
      <c r="P64" s="1052"/>
      <c r="Q64" s="1052"/>
      <c r="R64" s="1052"/>
      <c r="S64" s="1052"/>
    </row>
    <row r="65" spans="2:19" x14ac:dyDescent="0.25">
      <c r="B65" s="1052"/>
      <c r="C65" s="1052"/>
      <c r="D65" s="1052"/>
      <c r="E65" s="1052"/>
      <c r="F65" s="1052"/>
      <c r="G65" s="1052"/>
      <c r="H65" s="1052"/>
      <c r="I65" s="1052"/>
      <c r="J65" s="1052"/>
      <c r="K65" s="1052"/>
      <c r="L65" s="1052"/>
      <c r="M65" s="1052"/>
      <c r="N65" s="1052"/>
      <c r="O65" s="1052"/>
      <c r="P65" s="1052"/>
      <c r="Q65" s="1052"/>
      <c r="R65" s="1052"/>
      <c r="S65" s="1052"/>
    </row>
    <row r="66" spans="2:19" x14ac:dyDescent="0.25">
      <c r="B66" s="1052"/>
      <c r="C66" s="1052"/>
      <c r="D66" s="1052"/>
      <c r="E66" s="1052"/>
      <c r="F66" s="1052"/>
      <c r="G66" s="1052"/>
      <c r="H66" s="1052"/>
      <c r="I66" s="1052"/>
      <c r="J66" s="1052"/>
      <c r="K66" s="1052"/>
      <c r="L66" s="1052"/>
      <c r="M66" s="1052"/>
      <c r="N66" s="1052"/>
      <c r="O66" s="1052"/>
      <c r="P66" s="1052"/>
      <c r="Q66" s="1052"/>
      <c r="R66" s="1052"/>
      <c r="S66" s="1052"/>
    </row>
    <row r="67" spans="2:19" x14ac:dyDescent="0.25">
      <c r="B67" s="1052"/>
      <c r="C67" s="1052"/>
      <c r="D67" s="1052"/>
      <c r="E67" s="1052"/>
      <c r="F67" s="1052"/>
      <c r="G67" s="1052"/>
      <c r="H67" s="1052"/>
      <c r="I67" s="1052"/>
      <c r="J67" s="1052"/>
      <c r="K67" s="1052"/>
      <c r="L67" s="1052"/>
      <c r="M67" s="1052"/>
      <c r="N67" s="1052"/>
      <c r="O67" s="1052"/>
      <c r="P67" s="1052"/>
      <c r="Q67" s="1052"/>
      <c r="R67" s="1052"/>
      <c r="S67" s="1052"/>
    </row>
    <row r="68" spans="2:19" x14ac:dyDescent="0.25">
      <c r="B68" s="1052"/>
      <c r="C68" s="1052"/>
      <c r="D68" s="1052"/>
      <c r="E68" s="1052"/>
      <c r="F68" s="1052"/>
      <c r="G68" s="1052"/>
      <c r="H68" s="1052"/>
      <c r="I68" s="1052"/>
      <c r="J68" s="1052"/>
      <c r="K68" s="1052"/>
      <c r="L68" s="1052"/>
      <c r="M68" s="1052"/>
      <c r="N68" s="1052"/>
      <c r="O68" s="1052"/>
      <c r="P68" s="1052"/>
      <c r="Q68" s="1052"/>
      <c r="R68" s="1052"/>
      <c r="S68" s="1052"/>
    </row>
    <row r="69" spans="2:19" x14ac:dyDescent="0.25">
      <c r="B69" s="1052"/>
      <c r="C69" s="1052"/>
      <c r="D69" s="1052"/>
      <c r="E69" s="1052"/>
      <c r="F69" s="1052"/>
      <c r="G69" s="1052"/>
      <c r="H69" s="1052"/>
      <c r="I69" s="1052"/>
      <c r="J69" s="1052"/>
      <c r="K69" s="1052"/>
      <c r="L69" s="1052"/>
      <c r="M69" s="1052"/>
      <c r="N69" s="1052"/>
      <c r="O69" s="1052"/>
      <c r="P69" s="1052"/>
      <c r="Q69" s="1052"/>
      <c r="R69" s="1052"/>
      <c r="S69" s="1052"/>
    </row>
    <row r="70" spans="2:19" x14ac:dyDescent="0.25">
      <c r="B70" s="1052"/>
      <c r="C70" s="1052"/>
      <c r="D70" s="1052"/>
      <c r="E70" s="1052"/>
      <c r="F70" s="1052"/>
      <c r="G70" s="1052"/>
      <c r="H70" s="1052"/>
      <c r="I70" s="1052"/>
      <c r="J70" s="1052"/>
      <c r="K70" s="1052"/>
      <c r="L70" s="1052"/>
      <c r="M70" s="1052"/>
      <c r="N70" s="1052"/>
      <c r="O70" s="1052"/>
      <c r="P70" s="1052"/>
      <c r="Q70" s="1052"/>
      <c r="R70" s="1052"/>
      <c r="S70" s="1052"/>
    </row>
    <row r="71" spans="2:19" x14ac:dyDescent="0.25">
      <c r="B71" s="1052"/>
      <c r="C71" s="1052"/>
      <c r="D71" s="1052"/>
      <c r="E71" s="1052"/>
      <c r="F71" s="1052"/>
      <c r="G71" s="1052"/>
      <c r="H71" s="1052"/>
      <c r="I71" s="1052"/>
      <c r="J71" s="1052"/>
      <c r="K71" s="1052"/>
      <c r="L71" s="1052"/>
      <c r="M71" s="1052"/>
      <c r="N71" s="1052"/>
      <c r="O71" s="1052"/>
      <c r="P71" s="1052"/>
      <c r="Q71" s="1052"/>
      <c r="R71" s="1052"/>
      <c r="S71" s="1052"/>
    </row>
    <row r="72" spans="2:19" x14ac:dyDescent="0.25">
      <c r="B72" s="1052"/>
      <c r="C72" s="1052"/>
      <c r="D72" s="1052"/>
      <c r="E72" s="1052"/>
      <c r="F72" s="1052"/>
      <c r="G72" s="1052"/>
      <c r="H72" s="1052"/>
      <c r="I72" s="1052"/>
      <c r="J72" s="1052"/>
      <c r="K72" s="1052"/>
      <c r="L72" s="1052"/>
      <c r="M72" s="1052"/>
      <c r="N72" s="1052"/>
      <c r="O72" s="1052"/>
      <c r="P72" s="1052"/>
      <c r="Q72" s="1052"/>
      <c r="R72" s="1052"/>
      <c r="S72" s="1052"/>
    </row>
    <row r="73" spans="2:19" x14ac:dyDescent="0.25">
      <c r="B73" s="1052"/>
      <c r="C73" s="1052"/>
      <c r="D73" s="1052"/>
      <c r="E73" s="1052"/>
      <c r="F73" s="1052"/>
      <c r="G73" s="1052"/>
      <c r="H73" s="1052"/>
      <c r="I73" s="1052"/>
      <c r="J73" s="1052"/>
      <c r="K73" s="1052"/>
      <c r="L73" s="1052"/>
      <c r="M73" s="1052"/>
      <c r="N73" s="1052"/>
      <c r="O73" s="1052"/>
      <c r="P73" s="1052"/>
      <c r="Q73" s="1052"/>
      <c r="R73" s="1052"/>
      <c r="S73" s="1052"/>
    </row>
  </sheetData>
  <mergeCells count="13">
    <mergeCell ref="A37:F37"/>
    <mergeCell ref="B8:D8"/>
    <mergeCell ref="E8:G8"/>
    <mergeCell ref="H8:J8"/>
    <mergeCell ref="K8:M8"/>
    <mergeCell ref="Q8:S8"/>
    <mergeCell ref="B7:D7"/>
    <mergeCell ref="E7:G7"/>
    <mergeCell ref="H7:J7"/>
    <mergeCell ref="K7:M7"/>
    <mergeCell ref="N7:P7"/>
    <mergeCell ref="Q7:S7"/>
    <mergeCell ref="N8:P8"/>
  </mergeCells>
  <pageMargins left="0.7" right="0.7" top="0.75" bottom="0.75" header="0.3" footer="0.3"/>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3"/>
  <sheetViews>
    <sheetView workbookViewId="0">
      <selection sqref="A1:H1"/>
    </sheetView>
  </sheetViews>
  <sheetFormatPr baseColWidth="10" defaultRowHeight="12.9" x14ac:dyDescent="0.25"/>
  <cols>
    <col min="1" max="1" width="25.26953125" customWidth="1"/>
    <col min="2" max="2" width="15.81640625" customWidth="1"/>
    <col min="3" max="3" width="11.453125" customWidth="1"/>
    <col min="4" max="4" width="11" customWidth="1"/>
    <col min="5" max="5" width="8.453125" customWidth="1"/>
    <col min="6" max="6" width="11.7265625" customWidth="1"/>
    <col min="7" max="7" width="10.453125" customWidth="1"/>
    <col min="8" max="8" width="8.54296875" customWidth="1"/>
    <col min="9" max="9" width="11.26953125" customWidth="1"/>
    <col min="10" max="10" width="10.453125" customWidth="1"/>
    <col min="11" max="11" width="8.453125" customWidth="1"/>
    <col min="12" max="12" width="11.26953125" customWidth="1"/>
    <col min="13" max="13" width="10.1796875" customWidth="1"/>
    <col min="14" max="14" width="8.54296875" customWidth="1"/>
    <col min="15" max="15" width="11.26953125" customWidth="1"/>
    <col min="16" max="16" width="10.1796875" customWidth="1"/>
    <col min="17" max="17" width="9.81640625" customWidth="1"/>
    <col min="18" max="18" width="11.7265625" customWidth="1"/>
    <col min="19" max="19" width="10.26953125" customWidth="1"/>
  </cols>
  <sheetData>
    <row r="1" spans="1:19" ht="13.45" x14ac:dyDescent="0.3">
      <c r="A1" s="1010" t="s">
        <v>461</v>
      </c>
      <c r="B1" s="1010"/>
      <c r="C1" s="1"/>
      <c r="D1" s="1"/>
    </row>
    <row r="2" spans="1:19" ht="13.45" x14ac:dyDescent="0.3">
      <c r="A2" s="1010" t="s">
        <v>1408</v>
      </c>
      <c r="B2" s="1011"/>
      <c r="C2" s="1"/>
      <c r="D2" s="1"/>
    </row>
    <row r="3" spans="1:19" ht="13.45" x14ac:dyDescent="0.3">
      <c r="A3" s="1053" t="s">
        <v>1736</v>
      </c>
      <c r="B3" s="3"/>
      <c r="C3" s="1"/>
      <c r="D3" s="1"/>
    </row>
    <row r="4" spans="1:19" ht="15.05" x14ac:dyDescent="0.25">
      <c r="A4" s="8"/>
      <c r="B4" s="1054" t="s">
        <v>1766</v>
      </c>
      <c r="C4" s="1054"/>
      <c r="D4" s="1054"/>
    </row>
    <row r="5" spans="1:19" ht="13.45" x14ac:dyDescent="0.3">
      <c r="A5" s="8"/>
      <c r="B5" s="155" t="s">
        <v>1767</v>
      </c>
      <c r="C5" s="1013"/>
      <c r="D5" s="15"/>
    </row>
    <row r="6" spans="1:19" ht="13.45" x14ac:dyDescent="0.25">
      <c r="A6" s="1029" t="s">
        <v>1738</v>
      </c>
      <c r="B6" s="1010"/>
    </row>
    <row r="7" spans="1:19" ht="26.2" customHeight="1" x14ac:dyDescent="0.25">
      <c r="A7" s="1055"/>
      <c r="B7" s="1549" t="s">
        <v>1739</v>
      </c>
      <c r="C7" s="1549"/>
      <c r="D7" s="1549"/>
      <c r="E7" s="1549" t="s">
        <v>1740</v>
      </c>
      <c r="F7" s="1549"/>
      <c r="G7" s="1549"/>
      <c r="H7" s="1549" t="s">
        <v>239</v>
      </c>
      <c r="I7" s="1549"/>
      <c r="J7" s="1549"/>
      <c r="K7" s="1549" t="s">
        <v>1741</v>
      </c>
      <c r="L7" s="1549"/>
      <c r="M7" s="1549"/>
      <c r="N7" s="1549" t="s">
        <v>1742</v>
      </c>
      <c r="O7" s="1549"/>
      <c r="P7" s="1549"/>
      <c r="Q7" s="1549" t="s">
        <v>240</v>
      </c>
      <c r="R7" s="1549"/>
      <c r="S7" s="1549"/>
    </row>
    <row r="8" spans="1:19" x14ac:dyDescent="0.25">
      <c r="A8" s="1056"/>
      <c r="B8" s="1549" t="s">
        <v>1743</v>
      </c>
      <c r="C8" s="1549"/>
      <c r="D8" s="1549"/>
      <c r="E8" s="1549" t="s">
        <v>1743</v>
      </c>
      <c r="F8" s="1549"/>
      <c r="G8" s="1549"/>
      <c r="H8" s="1549" t="s">
        <v>1743</v>
      </c>
      <c r="I8" s="1549"/>
      <c r="J8" s="1549"/>
      <c r="K8" s="1549" t="s">
        <v>1743</v>
      </c>
      <c r="L8" s="1549"/>
      <c r="M8" s="1549"/>
      <c r="N8" s="1549" t="s">
        <v>1743</v>
      </c>
      <c r="O8" s="1549"/>
      <c r="P8" s="1549"/>
      <c r="Q8" s="1549" t="s">
        <v>1743</v>
      </c>
      <c r="R8" s="1549"/>
      <c r="S8" s="1549"/>
    </row>
    <row r="9" spans="1:19" ht="22.6" x14ac:dyDescent="0.25">
      <c r="A9" s="1056"/>
      <c r="B9" s="1030" t="s">
        <v>1488</v>
      </c>
      <c r="C9" s="1030" t="s">
        <v>1744</v>
      </c>
      <c r="D9" s="1030" t="s">
        <v>1490</v>
      </c>
      <c r="E9" s="1030" t="s">
        <v>1488</v>
      </c>
      <c r="F9" s="1030" t="s">
        <v>1744</v>
      </c>
      <c r="G9" s="1030" t="s">
        <v>1490</v>
      </c>
      <c r="H9" s="1030" t="s">
        <v>1488</v>
      </c>
      <c r="I9" s="1030" t="s">
        <v>1744</v>
      </c>
      <c r="J9" s="1030" t="s">
        <v>1490</v>
      </c>
      <c r="K9" s="1030" t="s">
        <v>1488</v>
      </c>
      <c r="L9" s="1030" t="s">
        <v>1744</v>
      </c>
      <c r="M9" s="1030" t="s">
        <v>1490</v>
      </c>
      <c r="N9" s="1030" t="s">
        <v>1488</v>
      </c>
      <c r="O9" s="1030" t="s">
        <v>1744</v>
      </c>
      <c r="P9" s="1030" t="s">
        <v>1490</v>
      </c>
      <c r="Q9" s="1030" t="s">
        <v>1488</v>
      </c>
      <c r="R9" s="1030" t="s">
        <v>1744</v>
      </c>
      <c r="S9" s="1030" t="s">
        <v>1490</v>
      </c>
    </row>
    <row r="10" spans="1:19" ht="13.45" x14ac:dyDescent="0.25">
      <c r="A10" s="1057" t="s">
        <v>138</v>
      </c>
      <c r="B10" s="1058"/>
      <c r="C10" s="1059"/>
      <c r="D10" s="1059"/>
      <c r="E10" s="1059"/>
      <c r="F10" s="1059"/>
      <c r="G10" s="1059"/>
      <c r="H10" s="1059"/>
      <c r="I10" s="1059"/>
      <c r="J10" s="1059"/>
      <c r="K10" s="1059"/>
      <c r="L10" s="1059"/>
      <c r="M10" s="1059"/>
      <c r="N10" s="1059"/>
      <c r="O10" s="1059"/>
      <c r="P10" s="1059"/>
      <c r="Q10" s="1059"/>
      <c r="R10" s="1059"/>
      <c r="S10" s="1059"/>
    </row>
    <row r="11" spans="1:19" ht="15.6" x14ac:dyDescent="0.25">
      <c r="A11" s="1060"/>
      <c r="B11" s="1061"/>
      <c r="C11" s="1062"/>
      <c r="D11" s="1062"/>
      <c r="E11" s="1061"/>
      <c r="F11" s="1061"/>
      <c r="G11" s="1061"/>
      <c r="H11" s="1061"/>
      <c r="I11" s="1061"/>
      <c r="J11" s="1061"/>
      <c r="K11" s="1061"/>
      <c r="L11" s="1061"/>
      <c r="M11" s="1061"/>
      <c r="N11" s="1061"/>
      <c r="O11" s="1061"/>
      <c r="P11" s="1061"/>
      <c r="Q11" s="1061"/>
      <c r="R11" s="1063"/>
      <c r="S11" s="1061"/>
    </row>
    <row r="12" spans="1:19" ht="15.6" x14ac:dyDescent="0.25">
      <c r="A12" s="1060"/>
      <c r="B12" s="1061"/>
      <c r="C12" s="1062"/>
      <c r="D12" s="1062"/>
      <c r="E12" s="1061"/>
      <c r="F12" s="1061"/>
      <c r="G12" s="1061"/>
      <c r="H12" s="1061"/>
      <c r="I12" s="1061"/>
      <c r="J12" s="1061"/>
      <c r="K12" s="1061"/>
      <c r="L12" s="1061"/>
      <c r="M12" s="1061"/>
      <c r="N12" s="1061"/>
      <c r="O12" s="1061"/>
      <c r="P12" s="1061"/>
      <c r="Q12" s="1061"/>
      <c r="R12" s="1063"/>
      <c r="S12" s="1061"/>
    </row>
    <row r="13" spans="1:19" ht="15.6" x14ac:dyDescent="0.25">
      <c r="A13" s="1060"/>
      <c r="B13" s="1061"/>
      <c r="C13" s="1062"/>
      <c r="D13" s="1062"/>
      <c r="E13" s="1061"/>
      <c r="F13" s="1061"/>
      <c r="G13" s="1061"/>
      <c r="H13" s="1061"/>
      <c r="I13" s="1061"/>
      <c r="J13" s="1061"/>
      <c r="K13" s="1061"/>
      <c r="L13" s="1061"/>
      <c r="M13" s="1061"/>
      <c r="N13" s="1061"/>
      <c r="O13" s="1061"/>
      <c r="P13" s="1061"/>
      <c r="Q13" s="1061"/>
      <c r="R13" s="1063"/>
      <c r="S13" s="1061"/>
    </row>
    <row r="14" spans="1:19" ht="15.6" x14ac:dyDescent="0.25">
      <c r="A14" s="1060"/>
      <c r="B14" s="1061"/>
      <c r="C14" s="1062"/>
      <c r="D14" s="1062"/>
      <c r="E14" s="1061"/>
      <c r="F14" s="1061"/>
      <c r="G14" s="1061"/>
      <c r="H14" s="1061"/>
      <c r="I14" s="1061"/>
      <c r="J14" s="1061"/>
      <c r="K14" s="1061"/>
      <c r="L14" s="1061"/>
      <c r="M14" s="1061"/>
      <c r="N14" s="1061"/>
      <c r="O14" s="1061"/>
      <c r="P14" s="1061"/>
      <c r="Q14" s="1061"/>
      <c r="R14" s="1063"/>
      <c r="S14" s="1061"/>
    </row>
    <row r="15" spans="1:19" ht="15.6" x14ac:dyDescent="0.25">
      <c r="A15" s="1060"/>
      <c r="B15" s="1061"/>
      <c r="C15" s="1062"/>
      <c r="D15" s="1062"/>
      <c r="E15" s="1061"/>
      <c r="F15" s="1061"/>
      <c r="G15" s="1061"/>
      <c r="H15" s="1061"/>
      <c r="I15" s="1061"/>
      <c r="J15" s="1061"/>
      <c r="K15" s="1061"/>
      <c r="L15" s="1061"/>
      <c r="M15" s="1061"/>
      <c r="N15" s="1064"/>
      <c r="O15" s="1061"/>
      <c r="P15" s="1061"/>
      <c r="Q15" s="1061"/>
      <c r="R15" s="1063"/>
      <c r="S15" s="1061"/>
    </row>
    <row r="16" spans="1:19" ht="15.6" x14ac:dyDescent="0.25">
      <c r="A16" s="1060"/>
      <c r="B16" s="1061"/>
      <c r="C16" s="1062"/>
      <c r="D16" s="1062"/>
      <c r="E16" s="1061"/>
      <c r="F16" s="1061"/>
      <c r="G16" s="1061"/>
      <c r="H16" s="1061"/>
      <c r="I16" s="1061"/>
      <c r="J16" s="1061"/>
      <c r="K16" s="1061"/>
      <c r="L16" s="1061"/>
      <c r="M16" s="1061"/>
      <c r="N16" s="1061"/>
      <c r="O16" s="1061"/>
      <c r="P16" s="1061"/>
      <c r="Q16" s="1061"/>
      <c r="R16" s="1063"/>
      <c r="S16" s="1061"/>
    </row>
    <row r="17" spans="1:23" ht="15.6" x14ac:dyDescent="0.25">
      <c r="A17" s="1060"/>
      <c r="B17" s="1061"/>
      <c r="C17" s="1062"/>
      <c r="D17" s="1062"/>
      <c r="E17" s="1061"/>
      <c r="F17" s="1061"/>
      <c r="G17" s="1061"/>
      <c r="H17" s="1061"/>
      <c r="I17" s="1061"/>
      <c r="J17" s="1061"/>
      <c r="K17" s="1061"/>
      <c r="L17" s="1061"/>
      <c r="M17" s="1061"/>
      <c r="N17" s="1061"/>
      <c r="O17" s="1061"/>
      <c r="P17" s="1061"/>
      <c r="Q17" s="1061"/>
      <c r="R17" s="1063"/>
      <c r="S17" s="1061"/>
    </row>
    <row r="18" spans="1:23" ht="15.6" x14ac:dyDescent="0.25">
      <c r="A18" s="1060"/>
      <c r="B18" s="1061"/>
      <c r="C18" s="1062"/>
      <c r="D18" s="1062"/>
      <c r="E18" s="1061"/>
      <c r="F18" s="1061"/>
      <c r="G18" s="1061"/>
      <c r="H18" s="1061"/>
      <c r="I18" s="1061"/>
      <c r="J18" s="1061"/>
      <c r="K18" s="1061"/>
      <c r="L18" s="1061"/>
      <c r="M18" s="1061"/>
      <c r="N18" s="1061"/>
      <c r="O18" s="1061"/>
      <c r="P18" s="1061"/>
      <c r="Q18" s="1061"/>
      <c r="R18" s="1063"/>
      <c r="S18" s="1061"/>
    </row>
    <row r="19" spans="1:23" ht="15.6" x14ac:dyDescent="0.25">
      <c r="A19" s="1060"/>
      <c r="B19" s="1061"/>
      <c r="C19" s="1062"/>
      <c r="D19" s="1062"/>
      <c r="E19" s="1061"/>
      <c r="F19" s="1061"/>
      <c r="G19" s="1061"/>
      <c r="H19" s="1061"/>
      <c r="I19" s="1061"/>
      <c r="J19" s="1061"/>
      <c r="K19" s="1061"/>
      <c r="L19" s="1061"/>
      <c r="M19" s="1061"/>
      <c r="N19" s="1061"/>
      <c r="O19" s="1061"/>
      <c r="P19" s="1061"/>
      <c r="Q19" s="1061"/>
      <c r="R19" s="1063"/>
      <c r="S19" s="1061"/>
    </row>
    <row r="20" spans="1:23" ht="15.6" x14ac:dyDescent="0.25">
      <c r="A20" s="1060"/>
      <c r="B20" s="1061"/>
      <c r="C20" s="1062"/>
      <c r="D20" s="1062"/>
      <c r="E20" s="1061"/>
      <c r="F20" s="1061"/>
      <c r="G20" s="1061"/>
      <c r="H20" s="1061"/>
      <c r="I20" s="1061"/>
      <c r="J20" s="1061"/>
      <c r="K20" s="1061"/>
      <c r="L20" s="1061"/>
      <c r="M20" s="1061"/>
      <c r="N20" s="1061"/>
      <c r="O20" s="1061"/>
      <c r="P20" s="1061"/>
      <c r="Q20" s="1061"/>
      <c r="R20" s="1063"/>
      <c r="S20" s="1061"/>
    </row>
    <row r="21" spans="1:23" ht="15.6" x14ac:dyDescent="0.25">
      <c r="A21" s="1060"/>
      <c r="B21" s="1061"/>
      <c r="C21" s="1062"/>
      <c r="D21" s="1062"/>
      <c r="E21" s="1061"/>
      <c r="F21" s="1061"/>
      <c r="G21" s="1061"/>
      <c r="H21" s="1061"/>
      <c r="I21" s="1061"/>
      <c r="J21" s="1061"/>
      <c r="K21" s="1061"/>
      <c r="L21" s="1061"/>
      <c r="M21" s="1061"/>
      <c r="N21" s="1061"/>
      <c r="O21" s="1061"/>
      <c r="P21" s="1061"/>
      <c r="Q21" s="1061"/>
      <c r="R21" s="1063"/>
      <c r="S21" s="1061"/>
    </row>
    <row r="22" spans="1:23" ht="15.6" x14ac:dyDescent="0.25">
      <c r="A22" s="1060"/>
      <c r="B22" s="1061"/>
      <c r="C22" s="1062"/>
      <c r="D22" s="1062"/>
      <c r="E22" s="1061"/>
      <c r="F22" s="1061"/>
      <c r="G22" s="1061"/>
      <c r="H22" s="1061"/>
      <c r="I22" s="1061"/>
      <c r="J22" s="1061"/>
      <c r="K22" s="1061"/>
      <c r="L22" s="1061"/>
      <c r="M22" s="1061"/>
      <c r="N22" s="1061"/>
      <c r="O22" s="1061"/>
      <c r="P22" s="1061"/>
      <c r="Q22" s="1061"/>
      <c r="R22" s="1063"/>
      <c r="S22" s="1061"/>
    </row>
    <row r="23" spans="1:23" ht="15.6" x14ac:dyDescent="0.25">
      <c r="A23" s="1060"/>
      <c r="B23" s="1061"/>
      <c r="C23" s="1062"/>
      <c r="D23" s="1062"/>
      <c r="E23" s="1061"/>
      <c r="F23" s="1061"/>
      <c r="G23" s="1061"/>
      <c r="H23" s="1061"/>
      <c r="I23" s="1061"/>
      <c r="J23" s="1061"/>
      <c r="K23" s="1061"/>
      <c r="L23" s="1061"/>
      <c r="M23" s="1061"/>
      <c r="N23" s="1061"/>
      <c r="O23" s="1061"/>
      <c r="P23" s="1061"/>
      <c r="Q23" s="1061"/>
      <c r="R23" s="1063"/>
      <c r="S23" s="1061"/>
    </row>
    <row r="24" spans="1:23" ht="15.6" x14ac:dyDescent="0.25">
      <c r="A24" s="1060"/>
      <c r="B24" s="1061"/>
      <c r="C24" s="1062"/>
      <c r="D24" s="1062"/>
      <c r="E24" s="1061"/>
      <c r="F24" s="1061"/>
      <c r="G24" s="1061"/>
      <c r="H24" s="1061"/>
      <c r="I24" s="1061"/>
      <c r="J24" s="1061"/>
      <c r="K24" s="1061"/>
      <c r="L24" s="1061"/>
      <c r="M24" s="1061"/>
      <c r="N24" s="1061"/>
      <c r="O24" s="1061"/>
      <c r="P24" s="1061"/>
      <c r="Q24" s="1061"/>
      <c r="R24" s="1063"/>
      <c r="S24" s="1061"/>
    </row>
    <row r="25" spans="1:23" ht="15.6" x14ac:dyDescent="0.25">
      <c r="A25" s="1060"/>
      <c r="B25" s="1061"/>
      <c r="C25" s="1062"/>
      <c r="D25" s="1062"/>
      <c r="E25" s="1061"/>
      <c r="F25" s="1061"/>
      <c r="G25" s="1061"/>
      <c r="H25" s="1061"/>
      <c r="I25" s="1061"/>
      <c r="J25" s="1061"/>
      <c r="K25" s="1061"/>
      <c r="L25" s="1061"/>
      <c r="M25" s="1061"/>
      <c r="N25" s="1061"/>
      <c r="O25" s="1061"/>
      <c r="P25" s="1061"/>
      <c r="Q25" s="1061"/>
      <c r="R25" s="1063"/>
      <c r="S25" s="1061"/>
    </row>
    <row r="26" spans="1:23" ht="15.6" x14ac:dyDescent="0.25">
      <c r="A26" s="1060"/>
      <c r="B26" s="1061"/>
      <c r="C26" s="1062"/>
      <c r="D26" s="1062"/>
      <c r="E26" s="1061"/>
      <c r="F26" s="1061"/>
      <c r="G26" s="1061"/>
      <c r="H26" s="1061"/>
      <c r="I26" s="1061"/>
      <c r="J26" s="1061"/>
      <c r="K26" s="1061"/>
      <c r="L26" s="1061"/>
      <c r="M26" s="1061"/>
      <c r="N26" s="1061"/>
      <c r="O26" s="1061"/>
      <c r="P26" s="1061"/>
      <c r="Q26" s="1061"/>
      <c r="R26" s="1063"/>
      <c r="S26" s="1061"/>
    </row>
    <row r="27" spans="1:23" ht="15.6" x14ac:dyDescent="0.25">
      <c r="A27" s="1060"/>
      <c r="B27" s="1061"/>
      <c r="C27" s="1062"/>
      <c r="D27" s="1062"/>
      <c r="E27" s="1061"/>
      <c r="F27" s="1061"/>
      <c r="G27" s="1061"/>
      <c r="H27" s="1061"/>
      <c r="I27" s="1061"/>
      <c r="J27" s="1061"/>
      <c r="K27" s="1061"/>
      <c r="L27" s="1061"/>
      <c r="M27" s="1061"/>
      <c r="N27" s="1061"/>
      <c r="O27" s="1061"/>
      <c r="P27" s="1061"/>
      <c r="Q27" s="1061"/>
      <c r="R27" s="1063"/>
      <c r="S27" s="1061"/>
    </row>
    <row r="28" spans="1:23" ht="15.6" x14ac:dyDescent="0.25">
      <c r="A28" s="1060"/>
      <c r="B28" s="1061"/>
      <c r="C28" s="1062"/>
      <c r="D28" s="1062"/>
      <c r="E28" s="1061"/>
      <c r="F28" s="1061"/>
      <c r="G28" s="1061"/>
      <c r="H28" s="1061"/>
      <c r="I28" s="1061"/>
      <c r="J28" s="1061"/>
      <c r="K28" s="1061"/>
      <c r="L28" s="1061"/>
      <c r="M28" s="1061"/>
      <c r="N28" s="1061"/>
      <c r="O28" s="1061"/>
      <c r="P28" s="1061"/>
      <c r="Q28" s="1061"/>
      <c r="R28" s="1063"/>
      <c r="S28" s="1061"/>
    </row>
    <row r="29" spans="1:23" ht="15.6" x14ac:dyDescent="0.25">
      <c r="A29" s="1060"/>
      <c r="B29" s="1061"/>
      <c r="C29" s="1062"/>
      <c r="D29" s="1062"/>
      <c r="E29" s="1061"/>
      <c r="F29" s="1061"/>
      <c r="G29" s="1061"/>
      <c r="H29" s="1061"/>
      <c r="I29" s="1061"/>
      <c r="J29" s="1061"/>
      <c r="K29" s="1061"/>
      <c r="L29" s="1061"/>
      <c r="M29" s="1061"/>
      <c r="N29" s="1061"/>
      <c r="O29" s="1061"/>
      <c r="P29" s="1061"/>
      <c r="Q29" s="1061"/>
      <c r="R29" s="1063"/>
      <c r="S29" s="1061"/>
    </row>
    <row r="30" spans="1:23" ht="15.6" x14ac:dyDescent="0.25">
      <c r="A30" s="1060"/>
      <c r="B30" s="1061"/>
      <c r="C30" s="1062"/>
      <c r="D30" s="1062"/>
      <c r="E30" s="1061"/>
      <c r="F30" s="1061"/>
      <c r="G30" s="1061"/>
      <c r="H30" s="1061"/>
      <c r="I30" s="1061"/>
      <c r="J30" s="1061"/>
      <c r="K30" s="1061"/>
      <c r="L30" s="1061"/>
      <c r="M30" s="1061"/>
      <c r="N30" s="1061"/>
      <c r="O30" s="1061"/>
      <c r="P30" s="1061"/>
      <c r="Q30" s="1061"/>
      <c r="R30" s="1063"/>
      <c r="S30" s="1061"/>
    </row>
    <row r="31" spans="1:23" ht="15.6" x14ac:dyDescent="0.25">
      <c r="A31" s="1060"/>
      <c r="B31" s="1061"/>
      <c r="C31" s="1062"/>
      <c r="D31" s="1062"/>
      <c r="E31" s="1061"/>
      <c r="F31" s="1061"/>
      <c r="G31" s="1061"/>
      <c r="H31" s="1061"/>
      <c r="I31" s="1061"/>
      <c r="J31" s="1061"/>
      <c r="K31" s="1061"/>
      <c r="L31" s="1061"/>
      <c r="M31" s="1061"/>
      <c r="N31" s="1061"/>
      <c r="O31" s="1061"/>
      <c r="P31" s="1061"/>
      <c r="Q31" s="1061"/>
      <c r="R31" s="1063"/>
      <c r="S31" s="1061"/>
      <c r="T31" s="1065"/>
      <c r="U31" s="1065"/>
      <c r="V31" s="1065"/>
      <c r="W31" s="1065"/>
    </row>
    <row r="32" spans="1:23" ht="15.6" x14ac:dyDescent="0.25">
      <c r="A32" s="1060"/>
      <c r="B32" s="1061"/>
      <c r="C32" s="1062"/>
      <c r="D32" s="1062"/>
      <c r="E32" s="1061"/>
      <c r="F32" s="1061"/>
      <c r="G32" s="1061"/>
      <c r="H32" s="1061"/>
      <c r="I32" s="1061"/>
      <c r="J32" s="1061"/>
      <c r="K32" s="1061"/>
      <c r="L32" s="1061"/>
      <c r="M32" s="1061"/>
      <c r="N32" s="1061"/>
      <c r="O32" s="1061"/>
      <c r="P32" s="1061"/>
      <c r="Q32" s="1061"/>
      <c r="R32" s="1063"/>
      <c r="S32" s="1061"/>
      <c r="T32" s="1065"/>
      <c r="U32" s="1065"/>
      <c r="V32" s="1065"/>
      <c r="W32" s="1065"/>
    </row>
    <row r="33" spans="1:20" ht="15.6" x14ac:dyDescent="0.25">
      <c r="A33" s="1060"/>
      <c r="B33" s="1061"/>
      <c r="C33" s="1062"/>
      <c r="D33" s="1062"/>
      <c r="E33" s="1061"/>
      <c r="F33" s="1061"/>
      <c r="G33" s="1061"/>
      <c r="H33" s="1061"/>
      <c r="I33" s="1061"/>
      <c r="J33" s="1061"/>
      <c r="K33" s="1061"/>
      <c r="L33" s="1061"/>
      <c r="M33" s="1061"/>
      <c r="N33" s="1061"/>
      <c r="O33" s="1061"/>
      <c r="P33" s="1061"/>
      <c r="Q33" s="1061"/>
      <c r="R33" s="1063"/>
      <c r="S33" s="1061"/>
    </row>
    <row r="34" spans="1:20" ht="15.6" x14ac:dyDescent="0.25">
      <c r="A34" s="1060"/>
      <c r="B34" s="1061"/>
      <c r="C34" s="1062"/>
      <c r="D34" s="1062"/>
      <c r="E34" s="1061"/>
      <c r="F34" s="1061"/>
      <c r="G34" s="1061"/>
      <c r="H34" s="1061"/>
      <c r="I34" s="1061"/>
      <c r="J34" s="1061"/>
      <c r="K34" s="1061"/>
      <c r="L34" s="1061"/>
      <c r="M34" s="1061"/>
      <c r="N34" s="1061"/>
      <c r="O34" s="1061"/>
      <c r="P34" s="1061"/>
      <c r="Q34" s="1061"/>
      <c r="R34" s="1063"/>
      <c r="S34" s="1061"/>
    </row>
    <row r="35" spans="1:20" ht="15.6" x14ac:dyDescent="0.25">
      <c r="A35" s="1060"/>
      <c r="B35" s="1066"/>
      <c r="C35" s="1067"/>
      <c r="D35" s="1067"/>
      <c r="E35" s="1066"/>
      <c r="F35" s="1066"/>
      <c r="G35" s="1066"/>
      <c r="H35" s="1066"/>
      <c r="I35" s="1066"/>
      <c r="J35" s="1066"/>
      <c r="K35" s="1066"/>
      <c r="L35" s="1066"/>
      <c r="M35" s="1066"/>
      <c r="N35" s="1066"/>
      <c r="O35" s="1066"/>
      <c r="P35" s="1066"/>
      <c r="Q35" s="1066"/>
      <c r="R35" s="1068"/>
      <c r="S35" s="1066"/>
    </row>
    <row r="36" spans="1:20" ht="15.6" x14ac:dyDescent="0.25">
      <c r="A36" s="1069"/>
      <c r="B36" s="1070"/>
      <c r="C36" s="1070"/>
      <c r="D36" s="1070"/>
      <c r="E36" s="1070"/>
      <c r="F36" s="1070"/>
      <c r="G36" s="1070"/>
      <c r="H36" s="1070"/>
      <c r="I36" s="1070"/>
      <c r="J36" s="1070"/>
      <c r="K36" s="1070"/>
      <c r="L36" s="1070"/>
      <c r="M36" s="1070"/>
      <c r="N36" s="1070"/>
      <c r="O36" s="1070"/>
      <c r="P36" s="1070"/>
      <c r="Q36" s="1070"/>
      <c r="R36" s="1070"/>
      <c r="S36" s="1070"/>
    </row>
    <row r="37" spans="1:20" ht="14" x14ac:dyDescent="0.3">
      <c r="B37" s="1071"/>
      <c r="C37" s="1071"/>
      <c r="D37" s="1071"/>
      <c r="E37" s="1071"/>
      <c r="F37" s="1071"/>
      <c r="G37" s="1071"/>
      <c r="H37" s="1071"/>
      <c r="I37" s="1071"/>
      <c r="J37" s="1071"/>
      <c r="K37" s="1071"/>
      <c r="L37" s="1071"/>
      <c r="M37" s="1071"/>
      <c r="N37" s="1071"/>
      <c r="O37" s="1071"/>
      <c r="P37" s="1071"/>
      <c r="Q37" s="1071"/>
      <c r="R37" s="1071"/>
      <c r="S37" s="1071"/>
    </row>
    <row r="38" spans="1:20" x14ac:dyDescent="0.25">
      <c r="B38" s="1052"/>
      <c r="C38" s="1052"/>
      <c r="D38" s="1052"/>
      <c r="E38" s="1052"/>
      <c r="F38" s="1052"/>
      <c r="G38" s="1052"/>
      <c r="H38" s="1052"/>
      <c r="I38" s="1052"/>
      <c r="J38" s="1052"/>
      <c r="K38" s="1052"/>
      <c r="L38" s="1052"/>
      <c r="M38" s="1052"/>
      <c r="N38" s="1052"/>
      <c r="O38" s="1052"/>
      <c r="P38" s="1052"/>
      <c r="Q38" s="1052"/>
      <c r="R38" s="1052"/>
      <c r="S38" s="1052"/>
    </row>
    <row r="39" spans="1:20" x14ac:dyDescent="0.25">
      <c r="B39" s="1052"/>
      <c r="C39" s="1052"/>
      <c r="D39" s="1052"/>
      <c r="E39" s="1052"/>
      <c r="F39" s="1052"/>
      <c r="G39" s="1052"/>
      <c r="H39" s="1052"/>
      <c r="I39" s="1052"/>
      <c r="J39" s="1052"/>
      <c r="K39" s="1052"/>
      <c r="L39" s="1052"/>
      <c r="M39" s="1052"/>
      <c r="N39" s="1052"/>
      <c r="O39" s="1052"/>
      <c r="P39" s="1052"/>
      <c r="Q39" s="1052"/>
      <c r="R39" s="1052"/>
      <c r="S39" s="1052"/>
    </row>
    <row r="40" spans="1:20" s="1072" customFormat="1" x14ac:dyDescent="0.25">
      <c r="B40" s="1052"/>
      <c r="C40" s="1052"/>
      <c r="D40" s="1052"/>
      <c r="E40" s="1052"/>
      <c r="F40" s="1052"/>
      <c r="G40" s="1052"/>
      <c r="H40" s="1052"/>
      <c r="I40" s="1052"/>
      <c r="J40" s="1052"/>
      <c r="K40" s="1052"/>
      <c r="L40" s="1052"/>
      <c r="M40" s="1052"/>
      <c r="N40" s="1052"/>
      <c r="O40" s="1052"/>
      <c r="P40" s="1052"/>
      <c r="Q40" s="1052"/>
      <c r="R40" s="1052"/>
      <c r="S40" s="1052"/>
    </row>
    <row r="41" spans="1:20" x14ac:dyDescent="0.25">
      <c r="B41" s="1052"/>
      <c r="C41" s="1052"/>
      <c r="D41" s="1052"/>
      <c r="E41" s="1052"/>
      <c r="F41" s="1052"/>
      <c r="G41" s="1052"/>
      <c r="H41" s="1052"/>
      <c r="I41" s="1052"/>
      <c r="J41" s="1052"/>
      <c r="K41" s="1052"/>
      <c r="L41" s="1052"/>
      <c r="M41" s="1052"/>
      <c r="N41" s="1052"/>
      <c r="O41" s="1052"/>
      <c r="P41" s="1052"/>
      <c r="Q41" s="1052"/>
      <c r="R41" s="1052"/>
      <c r="S41" s="1052"/>
      <c r="T41" s="1052"/>
    </row>
    <row r="42" spans="1:20" x14ac:dyDescent="0.25">
      <c r="B42" s="1052"/>
      <c r="C42" s="1052"/>
      <c r="D42" s="1052"/>
      <c r="E42" s="1052"/>
      <c r="F42" s="1052"/>
      <c r="G42" s="1052"/>
      <c r="H42" s="1052"/>
      <c r="I42" s="1052"/>
      <c r="J42" s="1052"/>
      <c r="K42" s="1052"/>
      <c r="L42" s="1052"/>
      <c r="M42" s="1052"/>
      <c r="N42" s="1052"/>
      <c r="O42" s="1052"/>
      <c r="P42" s="1052"/>
      <c r="Q42" s="1052"/>
      <c r="R42" s="1052"/>
      <c r="S42" s="1052"/>
    </row>
    <row r="43" spans="1:20" x14ac:dyDescent="0.25">
      <c r="B43" s="1052"/>
      <c r="C43" s="1052"/>
      <c r="D43" s="1052"/>
      <c r="E43" s="1052"/>
      <c r="F43" s="1052"/>
      <c r="G43" s="1052"/>
      <c r="H43" s="1052"/>
      <c r="I43" s="1052"/>
      <c r="J43" s="1052"/>
      <c r="K43" s="1052"/>
      <c r="L43" s="1052"/>
      <c r="M43" s="1052"/>
      <c r="N43" s="1052"/>
      <c r="O43" s="1052"/>
      <c r="P43" s="1052"/>
      <c r="Q43" s="1052"/>
      <c r="R43" s="1052"/>
      <c r="S43" s="1052"/>
    </row>
    <row r="44" spans="1:20" x14ac:dyDescent="0.25">
      <c r="B44" s="1052"/>
      <c r="C44" s="1052"/>
      <c r="D44" s="1052"/>
      <c r="E44" s="1052"/>
      <c r="F44" s="1052"/>
      <c r="G44" s="1052"/>
      <c r="H44" s="1052"/>
      <c r="I44" s="1052"/>
      <c r="J44" s="1052"/>
      <c r="K44" s="1052"/>
      <c r="L44" s="1052"/>
      <c r="M44" s="1052"/>
      <c r="N44" s="1052"/>
      <c r="O44" s="1052"/>
      <c r="P44" s="1052"/>
      <c r="Q44" s="1052"/>
      <c r="R44" s="1052"/>
      <c r="S44" s="1052"/>
    </row>
    <row r="45" spans="1:20" x14ac:dyDescent="0.25">
      <c r="B45" s="1052"/>
      <c r="C45" s="1052"/>
      <c r="D45" s="1052"/>
      <c r="E45" s="1052"/>
      <c r="F45" s="1052"/>
      <c r="G45" s="1052"/>
      <c r="H45" s="1052"/>
      <c r="I45" s="1052"/>
      <c r="J45" s="1052"/>
      <c r="K45" s="1052"/>
      <c r="L45" s="1052"/>
      <c r="M45" s="1052"/>
      <c r="N45" s="1052"/>
      <c r="O45" s="1052"/>
      <c r="P45" s="1052"/>
      <c r="Q45" s="1052"/>
      <c r="R45" s="1052"/>
      <c r="S45" s="1052"/>
    </row>
    <row r="46" spans="1:20" x14ac:dyDescent="0.25">
      <c r="B46" s="1052"/>
      <c r="C46" s="1052"/>
      <c r="D46" s="1052"/>
      <c r="E46" s="1052"/>
      <c r="F46" s="1052"/>
      <c r="G46" s="1052"/>
      <c r="H46" s="1052"/>
      <c r="I46" s="1052"/>
      <c r="J46" s="1052"/>
      <c r="K46" s="1052"/>
      <c r="L46" s="1052"/>
      <c r="M46" s="1052"/>
      <c r="N46" s="1052"/>
      <c r="O46" s="1052"/>
      <c r="P46" s="1052"/>
      <c r="Q46" s="1052"/>
      <c r="R46" s="1052"/>
      <c r="S46" s="1052"/>
    </row>
    <row r="47" spans="1:20" x14ac:dyDescent="0.25">
      <c r="B47" s="1052"/>
      <c r="C47" s="1052"/>
      <c r="D47" s="1052"/>
      <c r="E47" s="1052"/>
      <c r="F47" s="1052"/>
      <c r="G47" s="1052"/>
      <c r="H47" s="1052"/>
      <c r="I47" s="1052"/>
      <c r="J47" s="1052"/>
      <c r="K47" s="1052"/>
      <c r="L47" s="1052"/>
      <c r="M47" s="1052"/>
      <c r="N47" s="1052"/>
      <c r="O47" s="1052"/>
      <c r="P47" s="1052"/>
      <c r="Q47" s="1052"/>
      <c r="R47" s="1052"/>
      <c r="S47" s="1052"/>
    </row>
    <row r="48" spans="1:20" x14ac:dyDescent="0.25">
      <c r="B48" s="1052"/>
      <c r="C48" s="1052"/>
      <c r="D48" s="1052"/>
      <c r="E48" s="1052"/>
      <c r="F48" s="1052"/>
      <c r="G48" s="1052"/>
      <c r="H48" s="1052"/>
      <c r="I48" s="1052"/>
      <c r="J48" s="1052"/>
      <c r="K48" s="1052"/>
      <c r="L48" s="1052"/>
      <c r="M48" s="1052"/>
      <c r="N48" s="1052"/>
      <c r="O48" s="1052"/>
      <c r="P48" s="1052"/>
      <c r="Q48" s="1052"/>
      <c r="R48" s="1052"/>
      <c r="S48" s="1052"/>
    </row>
    <row r="49" spans="2:19" x14ac:dyDescent="0.25">
      <c r="B49" s="1052"/>
      <c r="C49" s="1052"/>
      <c r="D49" s="1052"/>
      <c r="E49" s="1052"/>
      <c r="F49" s="1052"/>
      <c r="G49" s="1052"/>
      <c r="H49" s="1052"/>
      <c r="I49" s="1052"/>
      <c r="J49" s="1052"/>
      <c r="K49" s="1052"/>
      <c r="L49" s="1052"/>
      <c r="M49" s="1052"/>
      <c r="N49" s="1052"/>
      <c r="O49" s="1052"/>
      <c r="P49" s="1052"/>
      <c r="Q49" s="1052"/>
      <c r="R49" s="1052"/>
      <c r="S49" s="1052"/>
    </row>
    <row r="50" spans="2:19" x14ac:dyDescent="0.25">
      <c r="B50" s="1052"/>
      <c r="C50" s="1052"/>
      <c r="D50" s="1052"/>
      <c r="E50" s="1052"/>
      <c r="F50" s="1052"/>
      <c r="G50" s="1052"/>
      <c r="H50" s="1052"/>
      <c r="I50" s="1052"/>
      <c r="J50" s="1052"/>
      <c r="K50" s="1052"/>
      <c r="L50" s="1052"/>
      <c r="M50" s="1052"/>
      <c r="N50" s="1052"/>
      <c r="O50" s="1052"/>
      <c r="P50" s="1052"/>
      <c r="Q50" s="1052"/>
      <c r="R50" s="1052"/>
      <c r="S50" s="1052"/>
    </row>
    <row r="51" spans="2:19" x14ac:dyDescent="0.25">
      <c r="B51" s="1052"/>
      <c r="C51" s="1052"/>
      <c r="D51" s="1052"/>
      <c r="E51" s="1052"/>
      <c r="F51" s="1052"/>
      <c r="G51" s="1052"/>
      <c r="H51" s="1052"/>
      <c r="I51" s="1052"/>
      <c r="J51" s="1052"/>
      <c r="K51" s="1052"/>
      <c r="L51" s="1052"/>
      <c r="M51" s="1052"/>
      <c r="N51" s="1052"/>
      <c r="O51" s="1052"/>
      <c r="P51" s="1052"/>
      <c r="Q51" s="1052"/>
      <c r="R51" s="1052"/>
      <c r="S51" s="1052"/>
    </row>
    <row r="52" spans="2:19" x14ac:dyDescent="0.25">
      <c r="B52" s="1052"/>
      <c r="C52" s="1052"/>
      <c r="D52" s="1052"/>
      <c r="E52" s="1052"/>
      <c r="F52" s="1052"/>
      <c r="G52" s="1052"/>
      <c r="H52" s="1052"/>
      <c r="I52" s="1052"/>
      <c r="J52" s="1052"/>
      <c r="K52" s="1052"/>
      <c r="L52" s="1052"/>
      <c r="M52" s="1052"/>
      <c r="N52" s="1052"/>
      <c r="O52" s="1052"/>
      <c r="P52" s="1052"/>
      <c r="Q52" s="1052"/>
      <c r="R52" s="1052"/>
      <c r="S52" s="1052"/>
    </row>
    <row r="53" spans="2:19" x14ac:dyDescent="0.25">
      <c r="B53" s="1052"/>
      <c r="C53" s="1052"/>
      <c r="D53" s="1052"/>
      <c r="E53" s="1052"/>
      <c r="F53" s="1052"/>
      <c r="G53" s="1052"/>
      <c r="H53" s="1052"/>
      <c r="I53" s="1052"/>
      <c r="J53" s="1052"/>
      <c r="K53" s="1052"/>
      <c r="L53" s="1052"/>
      <c r="M53" s="1052"/>
      <c r="N53" s="1052"/>
      <c r="O53" s="1052"/>
      <c r="P53" s="1052"/>
      <c r="Q53" s="1052"/>
      <c r="R53" s="1052"/>
      <c r="S53" s="1052"/>
    </row>
    <row r="54" spans="2:19" x14ac:dyDescent="0.25">
      <c r="B54" s="1052"/>
      <c r="C54" s="1052"/>
      <c r="D54" s="1052"/>
      <c r="E54" s="1052"/>
      <c r="F54" s="1052"/>
      <c r="G54" s="1052"/>
      <c r="H54" s="1052"/>
      <c r="I54" s="1052"/>
      <c r="J54" s="1052"/>
      <c r="K54" s="1052"/>
      <c r="L54" s="1052"/>
      <c r="M54" s="1052"/>
      <c r="N54" s="1052"/>
      <c r="O54" s="1052"/>
      <c r="P54" s="1052"/>
      <c r="Q54" s="1052"/>
      <c r="R54" s="1052"/>
      <c r="S54" s="1052"/>
    </row>
    <row r="55" spans="2:19" x14ac:dyDescent="0.25">
      <c r="B55" s="1052"/>
      <c r="C55" s="1052"/>
      <c r="D55" s="1052"/>
      <c r="E55" s="1052"/>
      <c r="F55" s="1052"/>
      <c r="G55" s="1052"/>
      <c r="H55" s="1052"/>
      <c r="I55" s="1052"/>
      <c r="J55" s="1052"/>
      <c r="K55" s="1052"/>
      <c r="L55" s="1052"/>
      <c r="M55" s="1052"/>
      <c r="N55" s="1052"/>
      <c r="O55" s="1052"/>
      <c r="P55" s="1052"/>
      <c r="Q55" s="1052"/>
      <c r="R55" s="1052"/>
      <c r="S55" s="1052"/>
    </row>
    <row r="56" spans="2:19" x14ac:dyDescent="0.25">
      <c r="B56" s="1052"/>
      <c r="C56" s="1052"/>
      <c r="D56" s="1052"/>
      <c r="E56" s="1052"/>
      <c r="F56" s="1052"/>
      <c r="G56" s="1052"/>
      <c r="H56" s="1052"/>
      <c r="I56" s="1052"/>
      <c r="J56" s="1052"/>
      <c r="K56" s="1052"/>
      <c r="L56" s="1052"/>
      <c r="M56" s="1052"/>
      <c r="N56" s="1052"/>
      <c r="O56" s="1052"/>
      <c r="P56" s="1052"/>
      <c r="Q56" s="1052"/>
      <c r="R56" s="1052"/>
      <c r="S56" s="1052"/>
    </row>
    <row r="57" spans="2:19" x14ac:dyDescent="0.25">
      <c r="B57" s="1052"/>
      <c r="C57" s="1052"/>
      <c r="D57" s="1052"/>
      <c r="E57" s="1052"/>
      <c r="F57" s="1052"/>
      <c r="G57" s="1052"/>
      <c r="H57" s="1052"/>
      <c r="I57" s="1052"/>
      <c r="J57" s="1052"/>
      <c r="K57" s="1052"/>
      <c r="L57" s="1052"/>
      <c r="M57" s="1052"/>
      <c r="N57" s="1052"/>
      <c r="O57" s="1052"/>
      <c r="P57" s="1052"/>
      <c r="Q57" s="1052"/>
      <c r="R57" s="1052"/>
      <c r="S57" s="1052"/>
    </row>
    <row r="58" spans="2:19" x14ac:dyDescent="0.25">
      <c r="B58" s="1052"/>
      <c r="C58" s="1052"/>
      <c r="D58" s="1052"/>
      <c r="E58" s="1052"/>
      <c r="F58" s="1052"/>
      <c r="G58" s="1052"/>
      <c r="H58" s="1052"/>
      <c r="I58" s="1052"/>
      <c r="J58" s="1052"/>
      <c r="K58" s="1052"/>
      <c r="L58" s="1052"/>
      <c r="M58" s="1052"/>
      <c r="N58" s="1052"/>
      <c r="O58" s="1052"/>
      <c r="P58" s="1052"/>
      <c r="Q58" s="1052"/>
      <c r="R58" s="1052"/>
      <c r="S58" s="1052"/>
    </row>
    <row r="59" spans="2:19" x14ac:dyDescent="0.25">
      <c r="B59" s="1052"/>
      <c r="C59" s="1052"/>
      <c r="D59" s="1052"/>
      <c r="E59" s="1052"/>
      <c r="F59" s="1052"/>
      <c r="G59" s="1052"/>
      <c r="H59" s="1052"/>
      <c r="I59" s="1052"/>
      <c r="J59" s="1052"/>
      <c r="K59" s="1052"/>
      <c r="L59" s="1052"/>
      <c r="M59" s="1052"/>
      <c r="N59" s="1052"/>
      <c r="O59" s="1052"/>
      <c r="P59" s="1052"/>
      <c r="Q59" s="1052"/>
      <c r="R59" s="1052"/>
      <c r="S59" s="1052"/>
    </row>
    <row r="60" spans="2:19" x14ac:dyDescent="0.25">
      <c r="B60" s="1052"/>
      <c r="C60" s="1052"/>
      <c r="D60" s="1052"/>
      <c r="E60" s="1052"/>
      <c r="F60" s="1052"/>
      <c r="G60" s="1052"/>
      <c r="H60" s="1052"/>
      <c r="I60" s="1052"/>
      <c r="J60" s="1052"/>
      <c r="K60" s="1052"/>
      <c r="L60" s="1052"/>
      <c r="M60" s="1052"/>
      <c r="N60" s="1052"/>
      <c r="O60" s="1052"/>
      <c r="P60" s="1052"/>
      <c r="Q60" s="1052"/>
      <c r="R60" s="1052"/>
      <c r="S60" s="1052"/>
    </row>
    <row r="61" spans="2:19" x14ac:dyDescent="0.25">
      <c r="B61" s="1052"/>
      <c r="C61" s="1052"/>
      <c r="D61" s="1052"/>
      <c r="E61" s="1052"/>
      <c r="F61" s="1052"/>
      <c r="G61" s="1052"/>
      <c r="H61" s="1052"/>
      <c r="I61" s="1052"/>
      <c r="J61" s="1052"/>
      <c r="K61" s="1052"/>
      <c r="L61" s="1052"/>
      <c r="M61" s="1052"/>
      <c r="N61" s="1052"/>
      <c r="O61" s="1052"/>
      <c r="P61" s="1052"/>
      <c r="Q61" s="1052"/>
      <c r="R61" s="1052"/>
      <c r="S61" s="1052"/>
    </row>
    <row r="62" spans="2:19" x14ac:dyDescent="0.25">
      <c r="B62" s="1052"/>
      <c r="C62" s="1052"/>
      <c r="D62" s="1052"/>
      <c r="E62" s="1052"/>
      <c r="F62" s="1052"/>
      <c r="G62" s="1052"/>
      <c r="H62" s="1052"/>
      <c r="I62" s="1052"/>
      <c r="J62" s="1052"/>
      <c r="K62" s="1052"/>
      <c r="L62" s="1052"/>
      <c r="M62" s="1052"/>
      <c r="N62" s="1052"/>
      <c r="O62" s="1052"/>
      <c r="P62" s="1052"/>
      <c r="Q62" s="1052"/>
      <c r="R62" s="1052"/>
      <c r="S62" s="1052"/>
    </row>
    <row r="63" spans="2:19" x14ac:dyDescent="0.25">
      <c r="B63" s="1052"/>
      <c r="C63" s="1052"/>
      <c r="D63" s="1052"/>
      <c r="E63" s="1052"/>
      <c r="F63" s="1052"/>
      <c r="G63" s="1052"/>
      <c r="H63" s="1052"/>
      <c r="I63" s="1052"/>
      <c r="J63" s="1052"/>
      <c r="K63" s="1052"/>
      <c r="L63" s="1052"/>
      <c r="M63" s="1052"/>
      <c r="N63" s="1052"/>
      <c r="O63" s="1052"/>
      <c r="P63" s="1052"/>
      <c r="Q63" s="1052"/>
      <c r="R63" s="1052"/>
      <c r="S63" s="1052"/>
    </row>
    <row r="64" spans="2:19" x14ac:dyDescent="0.25">
      <c r="B64" s="1052"/>
      <c r="C64" s="1073"/>
      <c r="D64" s="1073"/>
      <c r="E64" s="1073"/>
      <c r="F64" s="1073"/>
      <c r="G64" s="1073"/>
      <c r="H64" s="1073"/>
      <c r="I64" s="1073"/>
      <c r="J64" s="1073"/>
      <c r="K64" s="1073"/>
      <c r="L64" s="1073"/>
      <c r="M64" s="1073"/>
      <c r="N64" s="1073"/>
      <c r="O64" s="1073"/>
      <c r="P64" s="1073"/>
      <c r="Q64" s="1073"/>
      <c r="R64" s="1073"/>
      <c r="S64" s="1073"/>
    </row>
    <row r="65" spans="2:19" x14ac:dyDescent="0.25">
      <c r="B65" s="1073"/>
      <c r="C65" s="1073"/>
      <c r="D65" s="1073"/>
      <c r="E65" s="1073"/>
      <c r="F65" s="1073"/>
      <c r="G65" s="1073"/>
      <c r="H65" s="1073"/>
      <c r="I65" s="1073"/>
      <c r="J65" s="1073"/>
      <c r="K65" s="1073"/>
      <c r="L65" s="1073"/>
      <c r="M65" s="1073"/>
      <c r="N65" s="1073"/>
      <c r="O65" s="1073"/>
      <c r="P65" s="1073"/>
      <c r="Q65" s="1073"/>
      <c r="R65" s="1073"/>
      <c r="S65" s="1073"/>
    </row>
    <row r="66" spans="2:19" x14ac:dyDescent="0.25">
      <c r="B66" s="1073"/>
      <c r="C66" s="1073"/>
      <c r="D66" s="1073"/>
      <c r="E66" s="1073"/>
      <c r="F66" s="1073"/>
      <c r="G66" s="1073"/>
      <c r="H66" s="1073"/>
      <c r="I66" s="1073"/>
      <c r="J66" s="1073"/>
      <c r="K66" s="1073"/>
      <c r="L66" s="1073"/>
      <c r="M66" s="1073"/>
      <c r="N66" s="1073"/>
      <c r="O66" s="1073"/>
      <c r="P66" s="1073"/>
      <c r="Q66" s="1073"/>
      <c r="R66" s="1073"/>
      <c r="S66" s="1073"/>
    </row>
    <row r="67" spans="2:19" x14ac:dyDescent="0.25">
      <c r="B67" s="1073"/>
      <c r="C67" s="1073"/>
      <c r="D67" s="1073"/>
      <c r="E67" s="1073"/>
      <c r="F67" s="1073"/>
      <c r="G67" s="1073"/>
      <c r="H67" s="1073"/>
      <c r="I67" s="1073"/>
      <c r="J67" s="1073"/>
      <c r="K67" s="1073"/>
      <c r="L67" s="1073"/>
      <c r="M67" s="1073"/>
      <c r="N67" s="1073"/>
      <c r="O67" s="1073"/>
      <c r="P67" s="1073"/>
      <c r="Q67" s="1073"/>
      <c r="R67" s="1073"/>
      <c r="S67" s="1073"/>
    </row>
    <row r="68" spans="2:19" x14ac:dyDescent="0.25">
      <c r="B68" s="1073"/>
      <c r="C68" s="1073"/>
      <c r="D68" s="1073"/>
      <c r="E68" s="1073"/>
      <c r="F68" s="1073"/>
      <c r="G68" s="1073"/>
      <c r="H68" s="1073"/>
      <c r="I68" s="1073"/>
      <c r="J68" s="1073"/>
      <c r="K68" s="1073"/>
      <c r="L68" s="1073"/>
      <c r="M68" s="1073"/>
      <c r="N68" s="1073"/>
      <c r="O68" s="1073"/>
      <c r="P68" s="1073"/>
      <c r="Q68" s="1073"/>
      <c r="R68" s="1073"/>
      <c r="S68" s="1073"/>
    </row>
    <row r="69" spans="2:19" x14ac:dyDescent="0.25">
      <c r="B69" s="1073"/>
      <c r="C69" s="1073"/>
      <c r="D69" s="1073"/>
      <c r="E69" s="1073"/>
      <c r="F69" s="1073"/>
      <c r="G69" s="1073"/>
      <c r="H69" s="1073"/>
      <c r="I69" s="1073"/>
      <c r="J69" s="1073"/>
      <c r="K69" s="1073"/>
      <c r="L69" s="1073"/>
      <c r="M69" s="1073"/>
      <c r="N69" s="1073"/>
      <c r="O69" s="1073"/>
      <c r="P69" s="1073"/>
      <c r="Q69" s="1073"/>
      <c r="R69" s="1073"/>
      <c r="S69" s="1073"/>
    </row>
    <row r="70" spans="2:19" x14ac:dyDescent="0.25">
      <c r="B70" s="1073"/>
      <c r="C70" s="1073"/>
      <c r="D70" s="1073"/>
      <c r="E70" s="1073"/>
      <c r="F70" s="1073"/>
      <c r="G70" s="1073"/>
      <c r="H70" s="1073"/>
      <c r="I70" s="1073"/>
      <c r="J70" s="1073"/>
      <c r="K70" s="1073"/>
      <c r="L70" s="1073"/>
      <c r="M70" s="1073"/>
      <c r="N70" s="1073"/>
      <c r="O70" s="1073"/>
      <c r="P70" s="1073"/>
      <c r="Q70" s="1073"/>
      <c r="R70" s="1073"/>
      <c r="S70" s="1073"/>
    </row>
    <row r="71" spans="2:19" x14ac:dyDescent="0.25">
      <c r="B71" s="1073"/>
      <c r="C71" s="1073"/>
      <c r="D71" s="1073"/>
      <c r="E71" s="1073"/>
      <c r="F71" s="1073"/>
      <c r="G71" s="1073"/>
      <c r="H71" s="1073"/>
      <c r="I71" s="1073"/>
      <c r="J71" s="1073"/>
      <c r="K71" s="1073"/>
      <c r="L71" s="1073"/>
      <c r="M71" s="1073"/>
      <c r="N71" s="1073"/>
      <c r="O71" s="1073"/>
      <c r="P71" s="1073"/>
      <c r="Q71" s="1073"/>
      <c r="R71" s="1073"/>
      <c r="S71" s="1073"/>
    </row>
    <row r="72" spans="2:19" x14ac:dyDescent="0.25">
      <c r="B72" s="1073"/>
      <c r="C72" s="1073"/>
      <c r="D72" s="1073"/>
      <c r="E72" s="1073"/>
      <c r="F72" s="1073"/>
      <c r="G72" s="1073"/>
      <c r="H72" s="1073"/>
      <c r="I72" s="1073"/>
      <c r="J72" s="1073"/>
      <c r="K72" s="1073"/>
      <c r="L72" s="1073"/>
      <c r="M72" s="1073"/>
      <c r="N72" s="1073"/>
      <c r="O72" s="1073"/>
      <c r="P72" s="1073"/>
      <c r="Q72" s="1073"/>
      <c r="R72" s="1073"/>
      <c r="S72" s="1073"/>
    </row>
    <row r="73" spans="2:19" x14ac:dyDescent="0.25">
      <c r="B73" s="1073"/>
      <c r="C73" s="1073"/>
      <c r="D73" s="1073"/>
      <c r="E73" s="1073"/>
      <c r="F73" s="1073"/>
      <c r="G73" s="1073"/>
      <c r="H73" s="1073"/>
      <c r="I73" s="1073"/>
      <c r="J73" s="1073"/>
      <c r="K73" s="1073"/>
      <c r="L73" s="1073"/>
      <c r="M73" s="1073"/>
      <c r="N73" s="1073"/>
      <c r="O73" s="1073"/>
      <c r="P73" s="1073"/>
      <c r="Q73" s="1073"/>
      <c r="R73" s="1073"/>
      <c r="S73" s="1073"/>
    </row>
  </sheetData>
  <mergeCells count="12">
    <mergeCell ref="Q7:S7"/>
    <mergeCell ref="B8:D8"/>
    <mergeCell ref="E8:G8"/>
    <mergeCell ref="H8:J8"/>
    <mergeCell ref="K8:M8"/>
    <mergeCell ref="N8:P8"/>
    <mergeCell ref="Q8:S8"/>
    <mergeCell ref="B7:D7"/>
    <mergeCell ref="E7:G7"/>
    <mergeCell ref="H7:J7"/>
    <mergeCell ref="K7:M7"/>
    <mergeCell ref="N7:P7"/>
  </mergeCell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3">
    <pageSetUpPr fitToPage="1"/>
  </sheetPr>
  <dimension ref="A1:J75"/>
  <sheetViews>
    <sheetView showGridLines="0" workbookViewId="0">
      <pane xSplit="2" ySplit="5" topLeftCell="C6" activePane="bottomRight" state="frozenSplit"/>
      <selection sqref="A1:H1"/>
      <selection pane="topRight" sqref="A1:H1"/>
      <selection pane="bottomLeft" sqref="A1:H1"/>
      <selection pane="bottomRight" sqref="A1:H1"/>
    </sheetView>
  </sheetViews>
  <sheetFormatPr baseColWidth="10" defaultColWidth="11.453125" defaultRowHeight="16.55" customHeight="1" x14ac:dyDescent="0.25"/>
  <cols>
    <col min="1" max="1" width="9.7265625" style="14" customWidth="1"/>
    <col min="2" max="2" width="49.54296875" style="14" customWidth="1"/>
    <col min="3" max="7" width="12.7265625" style="14" customWidth="1"/>
    <col min="8" max="8" width="21.7265625" style="14" customWidth="1"/>
    <col min="9" max="9" width="16.7265625" style="14" customWidth="1"/>
    <col min="10" max="16384" width="11.453125" style="14"/>
  </cols>
  <sheetData>
    <row r="1" spans="1:10" ht="16.55" customHeight="1" x14ac:dyDescent="0.25">
      <c r="A1" s="155" t="s">
        <v>1409</v>
      </c>
      <c r="B1" s="15" t="str">
        <f>'D04'!B1</f>
        <v xml:space="preserve"> ………………… </v>
      </c>
    </row>
    <row r="2" spans="1:10" ht="16.55" customHeight="1" x14ac:dyDescent="0.25">
      <c r="A2" s="155" t="s">
        <v>926</v>
      </c>
      <c r="B2" s="155">
        <f>'D04'!B2</f>
        <v>0</v>
      </c>
    </row>
    <row r="3" spans="1:10" ht="29.95" customHeight="1" x14ac:dyDescent="0.25">
      <c r="A3" s="1194" t="s">
        <v>1318</v>
      </c>
      <c r="B3" s="1116"/>
      <c r="C3" s="1116"/>
      <c r="D3" s="1116"/>
      <c r="E3" s="1116"/>
      <c r="F3" s="1116"/>
      <c r="G3" s="1116"/>
      <c r="H3" s="1116"/>
      <c r="I3" s="1116"/>
    </row>
    <row r="4" spans="1:10" ht="16.55" customHeight="1" x14ac:dyDescent="0.25">
      <c r="I4" s="13" t="s">
        <v>510</v>
      </c>
    </row>
    <row r="5" spans="1:10" ht="83.95" customHeight="1" x14ac:dyDescent="0.25">
      <c r="A5" s="1132" t="s">
        <v>1309</v>
      </c>
      <c r="B5" s="1133"/>
      <c r="C5" s="202" t="s">
        <v>1310</v>
      </c>
      <c r="D5" s="202" t="s">
        <v>1308</v>
      </c>
      <c r="E5" s="203" t="s">
        <v>1311</v>
      </c>
      <c r="F5" s="202" t="s">
        <v>1312</v>
      </c>
      <c r="G5" s="165" t="s">
        <v>1313</v>
      </c>
      <c r="H5" s="202" t="s">
        <v>1314</v>
      </c>
      <c r="I5" s="202" t="s">
        <v>1315</v>
      </c>
      <c r="J5" s="202" t="s">
        <v>1316</v>
      </c>
    </row>
    <row r="6" spans="1:10" ht="16.55" customHeight="1" x14ac:dyDescent="0.35">
      <c r="A6" s="905" t="s">
        <v>442</v>
      </c>
      <c r="B6" s="902"/>
      <c r="C6" s="460"/>
      <c r="D6" s="460"/>
      <c r="E6" s="460"/>
      <c r="F6" s="486">
        <f>IF(E6&lt;0,C6+D6,C6+D6+E6)</f>
        <v>0</v>
      </c>
      <c r="G6" s="421" t="e">
        <f t="shared" ref="G6:G37" si="0">F6/F$64</f>
        <v>#DIV/0!</v>
      </c>
      <c r="H6" s="460"/>
      <c r="I6" s="460"/>
      <c r="J6" s="486">
        <f>H6+I6</f>
        <v>0</v>
      </c>
    </row>
    <row r="7" spans="1:10" ht="16.55" customHeight="1" x14ac:dyDescent="0.35">
      <c r="A7" s="906" t="s">
        <v>443</v>
      </c>
      <c r="B7" s="903"/>
      <c r="C7" s="434"/>
      <c r="D7" s="434"/>
      <c r="E7" s="434"/>
      <c r="F7" s="487">
        <f t="shared" ref="F7:F17" si="1">IF(E7&lt;0,C7+D7,C7+D7+E7)</f>
        <v>0</v>
      </c>
      <c r="G7" s="422" t="e">
        <f t="shared" si="0"/>
        <v>#DIV/0!</v>
      </c>
      <c r="H7" s="434"/>
      <c r="I7" s="434"/>
      <c r="J7" s="487">
        <f t="shared" ref="J7:J17" si="2">H7+I7</f>
        <v>0</v>
      </c>
    </row>
    <row r="8" spans="1:10" ht="16.55" customHeight="1" x14ac:dyDescent="0.35">
      <c r="A8" s="906" t="s">
        <v>444</v>
      </c>
      <c r="B8" s="903"/>
      <c r="C8" s="434"/>
      <c r="D8" s="434"/>
      <c r="E8" s="434"/>
      <c r="F8" s="487">
        <f t="shared" si="1"/>
        <v>0</v>
      </c>
      <c r="G8" s="422" t="e">
        <f t="shared" si="0"/>
        <v>#DIV/0!</v>
      </c>
      <c r="H8" s="434"/>
      <c r="I8" s="434"/>
      <c r="J8" s="487">
        <f t="shared" si="2"/>
        <v>0</v>
      </c>
    </row>
    <row r="9" spans="1:10" ht="16.55" customHeight="1" x14ac:dyDescent="0.35">
      <c r="A9" s="906" t="s">
        <v>439</v>
      </c>
      <c r="B9" s="903"/>
      <c r="C9" s="434"/>
      <c r="D9" s="434"/>
      <c r="E9" s="434"/>
      <c r="F9" s="487">
        <f t="shared" si="1"/>
        <v>0</v>
      </c>
      <c r="G9" s="422" t="e">
        <f t="shared" si="0"/>
        <v>#DIV/0!</v>
      </c>
      <c r="H9" s="434"/>
      <c r="I9" s="434"/>
      <c r="J9" s="487">
        <f t="shared" si="2"/>
        <v>0</v>
      </c>
    </row>
    <row r="10" spans="1:10" ht="16.55" customHeight="1" x14ac:dyDescent="0.35">
      <c r="A10" s="906" t="s">
        <v>85</v>
      </c>
      <c r="B10" s="903"/>
      <c r="C10" s="434"/>
      <c r="D10" s="434"/>
      <c r="E10" s="434"/>
      <c r="F10" s="487">
        <f t="shared" si="1"/>
        <v>0</v>
      </c>
      <c r="G10" s="422" t="e">
        <f t="shared" si="0"/>
        <v>#DIV/0!</v>
      </c>
      <c r="H10" s="434"/>
      <c r="I10" s="434"/>
      <c r="J10" s="487">
        <f t="shared" si="2"/>
        <v>0</v>
      </c>
    </row>
    <row r="11" spans="1:10" ht="16.55" customHeight="1" x14ac:dyDescent="0.35">
      <c r="A11" s="906" t="s">
        <v>86</v>
      </c>
      <c r="B11" s="903"/>
      <c r="C11" s="434"/>
      <c r="D11" s="434"/>
      <c r="E11" s="434"/>
      <c r="F11" s="487">
        <f t="shared" si="1"/>
        <v>0</v>
      </c>
      <c r="G11" s="422" t="e">
        <f t="shared" si="0"/>
        <v>#DIV/0!</v>
      </c>
      <c r="H11" s="434"/>
      <c r="I11" s="434"/>
      <c r="J11" s="487">
        <f t="shared" si="2"/>
        <v>0</v>
      </c>
    </row>
    <row r="12" spans="1:10" ht="16.55" customHeight="1" x14ac:dyDescent="0.35">
      <c r="A12" s="906" t="s">
        <v>87</v>
      </c>
      <c r="B12" s="903"/>
      <c r="C12" s="434"/>
      <c r="D12" s="434"/>
      <c r="E12" s="434"/>
      <c r="F12" s="487">
        <f t="shared" si="1"/>
        <v>0</v>
      </c>
      <c r="G12" s="422" t="e">
        <f t="shared" si="0"/>
        <v>#DIV/0!</v>
      </c>
      <c r="H12" s="434"/>
      <c r="I12" s="434"/>
      <c r="J12" s="487">
        <f t="shared" si="2"/>
        <v>0</v>
      </c>
    </row>
    <row r="13" spans="1:10" ht="16.55" customHeight="1" x14ac:dyDescent="0.35">
      <c r="A13" s="906" t="s">
        <v>1094</v>
      </c>
      <c r="B13" s="903"/>
      <c r="C13" s="434"/>
      <c r="D13" s="434"/>
      <c r="E13" s="434"/>
      <c r="F13" s="487">
        <f t="shared" si="1"/>
        <v>0</v>
      </c>
      <c r="G13" s="422" t="e">
        <f t="shared" si="0"/>
        <v>#DIV/0!</v>
      </c>
      <c r="H13" s="434"/>
      <c r="I13" s="434"/>
      <c r="J13" s="487">
        <f t="shared" si="2"/>
        <v>0</v>
      </c>
    </row>
    <row r="14" spans="1:10" ht="16.55" customHeight="1" x14ac:dyDescent="0.35">
      <c r="A14" s="906" t="s">
        <v>879</v>
      </c>
      <c r="B14" s="903"/>
      <c r="C14" s="434"/>
      <c r="D14" s="434"/>
      <c r="E14" s="434"/>
      <c r="F14" s="487">
        <f t="shared" si="1"/>
        <v>0</v>
      </c>
      <c r="G14" s="422" t="e">
        <f t="shared" si="0"/>
        <v>#DIV/0!</v>
      </c>
      <c r="H14" s="434"/>
      <c r="I14" s="434"/>
      <c r="J14" s="487">
        <f t="shared" si="2"/>
        <v>0</v>
      </c>
    </row>
    <row r="15" spans="1:10" ht="16.55" customHeight="1" x14ac:dyDescent="0.35">
      <c r="A15" s="906" t="s">
        <v>1095</v>
      </c>
      <c r="B15" s="903"/>
      <c r="C15" s="434"/>
      <c r="D15" s="434"/>
      <c r="E15" s="434"/>
      <c r="F15" s="487">
        <f t="shared" si="1"/>
        <v>0</v>
      </c>
      <c r="G15" s="422" t="e">
        <f t="shared" si="0"/>
        <v>#DIV/0!</v>
      </c>
      <c r="H15" s="434"/>
      <c r="I15" s="434"/>
      <c r="J15" s="487">
        <f t="shared" si="2"/>
        <v>0</v>
      </c>
    </row>
    <row r="16" spans="1:10" ht="16.55" customHeight="1" x14ac:dyDescent="0.35">
      <c r="A16" s="906" t="s">
        <v>115</v>
      </c>
      <c r="B16" s="903"/>
      <c r="C16" s="434"/>
      <c r="D16" s="434"/>
      <c r="E16" s="434"/>
      <c r="F16" s="487">
        <f t="shared" si="1"/>
        <v>0</v>
      </c>
      <c r="G16" s="422" t="e">
        <f t="shared" si="0"/>
        <v>#DIV/0!</v>
      </c>
      <c r="H16" s="434"/>
      <c r="I16" s="434"/>
      <c r="J16" s="487">
        <f t="shared" si="2"/>
        <v>0</v>
      </c>
    </row>
    <row r="17" spans="1:10" ht="16.55" customHeight="1" x14ac:dyDescent="0.35">
      <c r="A17" s="906" t="s">
        <v>116</v>
      </c>
      <c r="B17" s="903"/>
      <c r="C17" s="434"/>
      <c r="D17" s="434"/>
      <c r="E17" s="434"/>
      <c r="F17" s="487">
        <f t="shared" si="1"/>
        <v>0</v>
      </c>
      <c r="G17" s="422" t="e">
        <f t="shared" si="0"/>
        <v>#DIV/0!</v>
      </c>
      <c r="H17" s="434"/>
      <c r="I17" s="434"/>
      <c r="J17" s="487">
        <f t="shared" si="2"/>
        <v>0</v>
      </c>
    </row>
    <row r="18" spans="1:10" ht="16.55" customHeight="1" x14ac:dyDescent="0.35">
      <c r="A18" s="906" t="s">
        <v>117</v>
      </c>
      <c r="B18" s="903"/>
      <c r="C18" s="434"/>
      <c r="D18" s="434"/>
      <c r="E18" s="434"/>
      <c r="F18" s="487">
        <f t="shared" ref="F18:F48" si="3">IF(E18&lt;0,C18+D18,C18+D18+E18)</f>
        <v>0</v>
      </c>
      <c r="G18" s="422" t="e">
        <f t="shared" si="0"/>
        <v>#DIV/0!</v>
      </c>
      <c r="H18" s="434"/>
      <c r="I18" s="434"/>
      <c r="J18" s="487">
        <f t="shared" ref="J18:J48" si="4">H18+I18</f>
        <v>0</v>
      </c>
    </row>
    <row r="19" spans="1:10" ht="16.55" customHeight="1" x14ac:dyDescent="0.35">
      <c r="A19" s="906" t="s">
        <v>118</v>
      </c>
      <c r="B19" s="903"/>
      <c r="C19" s="434"/>
      <c r="D19" s="434"/>
      <c r="E19" s="434"/>
      <c r="F19" s="487">
        <f t="shared" si="3"/>
        <v>0</v>
      </c>
      <c r="G19" s="422" t="e">
        <f t="shared" si="0"/>
        <v>#DIV/0!</v>
      </c>
      <c r="H19" s="434"/>
      <c r="I19" s="434"/>
      <c r="J19" s="487">
        <f t="shared" si="4"/>
        <v>0</v>
      </c>
    </row>
    <row r="20" spans="1:10" ht="16.55" customHeight="1" x14ac:dyDescent="0.35">
      <c r="A20" s="906" t="s">
        <v>119</v>
      </c>
      <c r="B20" s="903"/>
      <c r="C20" s="434"/>
      <c r="D20" s="434"/>
      <c r="E20" s="434"/>
      <c r="F20" s="487">
        <f t="shared" si="3"/>
        <v>0</v>
      </c>
      <c r="G20" s="422" t="e">
        <f t="shared" si="0"/>
        <v>#DIV/0!</v>
      </c>
      <c r="H20" s="434"/>
      <c r="I20" s="434"/>
      <c r="J20" s="487">
        <f t="shared" si="4"/>
        <v>0</v>
      </c>
    </row>
    <row r="21" spans="1:10" ht="16.55" customHeight="1" x14ac:dyDescent="0.35">
      <c r="A21" s="906" t="s">
        <v>120</v>
      </c>
      <c r="B21" s="903"/>
      <c r="C21" s="434"/>
      <c r="D21" s="434"/>
      <c r="E21" s="434"/>
      <c r="F21" s="487">
        <f t="shared" si="3"/>
        <v>0</v>
      </c>
      <c r="G21" s="422" t="e">
        <f t="shared" si="0"/>
        <v>#DIV/0!</v>
      </c>
      <c r="H21" s="434"/>
      <c r="I21" s="434"/>
      <c r="J21" s="487">
        <f t="shared" si="4"/>
        <v>0</v>
      </c>
    </row>
    <row r="22" spans="1:10" ht="16.55" customHeight="1" x14ac:dyDescent="0.35">
      <c r="A22" s="906" t="s">
        <v>121</v>
      </c>
      <c r="B22" s="903"/>
      <c r="C22" s="434"/>
      <c r="D22" s="434"/>
      <c r="E22" s="434"/>
      <c r="F22" s="487">
        <f t="shared" si="3"/>
        <v>0</v>
      </c>
      <c r="G22" s="422" t="e">
        <f t="shared" si="0"/>
        <v>#DIV/0!</v>
      </c>
      <c r="H22" s="434"/>
      <c r="I22" s="434"/>
      <c r="J22" s="487">
        <f t="shared" si="4"/>
        <v>0</v>
      </c>
    </row>
    <row r="23" spans="1:10" ht="16.55" customHeight="1" x14ac:dyDescent="0.35">
      <c r="A23" s="906" t="s">
        <v>122</v>
      </c>
      <c r="B23" s="903"/>
      <c r="C23" s="434"/>
      <c r="D23" s="434"/>
      <c r="E23" s="434"/>
      <c r="F23" s="487">
        <f t="shared" si="3"/>
        <v>0</v>
      </c>
      <c r="G23" s="422" t="e">
        <f t="shared" si="0"/>
        <v>#DIV/0!</v>
      </c>
      <c r="H23" s="434"/>
      <c r="I23" s="434"/>
      <c r="J23" s="487">
        <f t="shared" si="4"/>
        <v>0</v>
      </c>
    </row>
    <row r="24" spans="1:10" ht="16.55" customHeight="1" x14ac:dyDescent="0.35">
      <c r="A24" s="906" t="s">
        <v>123</v>
      </c>
      <c r="B24" s="903"/>
      <c r="C24" s="434"/>
      <c r="D24" s="434"/>
      <c r="E24" s="434"/>
      <c r="F24" s="487">
        <f t="shared" si="3"/>
        <v>0</v>
      </c>
      <c r="G24" s="422" t="e">
        <f t="shared" si="0"/>
        <v>#DIV/0!</v>
      </c>
      <c r="H24" s="434"/>
      <c r="I24" s="434"/>
      <c r="J24" s="487">
        <f t="shared" si="4"/>
        <v>0</v>
      </c>
    </row>
    <row r="25" spans="1:10" ht="16.55" customHeight="1" x14ac:dyDescent="0.35">
      <c r="A25" s="906" t="s">
        <v>124</v>
      </c>
      <c r="B25" s="903"/>
      <c r="C25" s="434"/>
      <c r="D25" s="434"/>
      <c r="E25" s="434"/>
      <c r="F25" s="487">
        <f t="shared" si="3"/>
        <v>0</v>
      </c>
      <c r="G25" s="422" t="e">
        <f t="shared" si="0"/>
        <v>#DIV/0!</v>
      </c>
      <c r="H25" s="434"/>
      <c r="I25" s="434"/>
      <c r="J25" s="487">
        <f t="shared" si="4"/>
        <v>0</v>
      </c>
    </row>
    <row r="26" spans="1:10" ht="16.55" customHeight="1" x14ac:dyDescent="0.35">
      <c r="A26" s="906" t="s">
        <v>125</v>
      </c>
      <c r="B26" s="903"/>
      <c r="C26" s="434"/>
      <c r="D26" s="434"/>
      <c r="E26" s="434"/>
      <c r="F26" s="487">
        <f t="shared" si="3"/>
        <v>0</v>
      </c>
      <c r="G26" s="422" t="e">
        <f t="shared" si="0"/>
        <v>#DIV/0!</v>
      </c>
      <c r="H26" s="434"/>
      <c r="I26" s="434"/>
      <c r="J26" s="487">
        <f t="shared" si="4"/>
        <v>0</v>
      </c>
    </row>
    <row r="27" spans="1:10" ht="16.55" customHeight="1" x14ac:dyDescent="0.35">
      <c r="A27" s="906" t="s">
        <v>126</v>
      </c>
      <c r="B27" s="903"/>
      <c r="C27" s="434"/>
      <c r="D27" s="434"/>
      <c r="E27" s="434"/>
      <c r="F27" s="487">
        <f t="shared" si="3"/>
        <v>0</v>
      </c>
      <c r="G27" s="422" t="e">
        <f t="shared" si="0"/>
        <v>#DIV/0!</v>
      </c>
      <c r="H27" s="434"/>
      <c r="I27" s="434"/>
      <c r="J27" s="487">
        <f t="shared" si="4"/>
        <v>0</v>
      </c>
    </row>
    <row r="28" spans="1:10" ht="16.55" customHeight="1" x14ac:dyDescent="0.35">
      <c r="A28" s="906" t="s">
        <v>127</v>
      </c>
      <c r="B28" s="903"/>
      <c r="C28" s="434"/>
      <c r="D28" s="434"/>
      <c r="E28" s="434"/>
      <c r="F28" s="487">
        <f t="shared" si="3"/>
        <v>0</v>
      </c>
      <c r="G28" s="422" t="e">
        <f t="shared" si="0"/>
        <v>#DIV/0!</v>
      </c>
      <c r="H28" s="434"/>
      <c r="I28" s="434"/>
      <c r="J28" s="487">
        <f t="shared" si="4"/>
        <v>0</v>
      </c>
    </row>
    <row r="29" spans="1:10" ht="16.55" customHeight="1" x14ac:dyDescent="0.35">
      <c r="A29" s="906" t="s">
        <v>166</v>
      </c>
      <c r="B29" s="903"/>
      <c r="C29" s="434"/>
      <c r="D29" s="434"/>
      <c r="E29" s="434"/>
      <c r="F29" s="487">
        <f t="shared" si="3"/>
        <v>0</v>
      </c>
      <c r="G29" s="422" t="e">
        <f t="shared" si="0"/>
        <v>#DIV/0!</v>
      </c>
      <c r="H29" s="434"/>
      <c r="I29" s="434"/>
      <c r="J29" s="487">
        <f t="shared" si="4"/>
        <v>0</v>
      </c>
    </row>
    <row r="30" spans="1:10" ht="16.55" customHeight="1" x14ac:dyDescent="0.35">
      <c r="A30" s="906" t="s">
        <v>128</v>
      </c>
      <c r="B30" s="903"/>
      <c r="C30" s="434"/>
      <c r="D30" s="434"/>
      <c r="E30" s="434"/>
      <c r="F30" s="487">
        <f t="shared" si="3"/>
        <v>0</v>
      </c>
      <c r="G30" s="422" t="e">
        <f t="shared" si="0"/>
        <v>#DIV/0!</v>
      </c>
      <c r="H30" s="434"/>
      <c r="I30" s="434"/>
      <c r="J30" s="487">
        <f t="shared" si="4"/>
        <v>0</v>
      </c>
    </row>
    <row r="31" spans="1:10" ht="16.55" customHeight="1" x14ac:dyDescent="0.35">
      <c r="A31" s="906" t="s">
        <v>129</v>
      </c>
      <c r="B31" s="903"/>
      <c r="C31" s="434"/>
      <c r="D31" s="434"/>
      <c r="E31" s="434"/>
      <c r="F31" s="487">
        <f t="shared" si="3"/>
        <v>0</v>
      </c>
      <c r="G31" s="422" t="e">
        <f t="shared" si="0"/>
        <v>#DIV/0!</v>
      </c>
      <c r="H31" s="434"/>
      <c r="I31" s="434"/>
      <c r="J31" s="487">
        <f t="shared" si="4"/>
        <v>0</v>
      </c>
    </row>
    <row r="32" spans="1:10" ht="16.55" customHeight="1" x14ac:dyDescent="0.35">
      <c r="A32" s="906" t="s">
        <v>130</v>
      </c>
      <c r="B32" s="903"/>
      <c r="C32" s="434"/>
      <c r="D32" s="434"/>
      <c r="E32" s="434"/>
      <c r="F32" s="487">
        <f t="shared" si="3"/>
        <v>0</v>
      </c>
      <c r="G32" s="422" t="e">
        <f t="shared" si="0"/>
        <v>#DIV/0!</v>
      </c>
      <c r="H32" s="434"/>
      <c r="I32" s="434"/>
      <c r="J32" s="487">
        <f t="shared" si="4"/>
        <v>0</v>
      </c>
    </row>
    <row r="33" spans="1:10" ht="16.55" customHeight="1" x14ac:dyDescent="0.35">
      <c r="A33" s="906" t="s">
        <v>131</v>
      </c>
      <c r="B33" s="903"/>
      <c r="C33" s="434"/>
      <c r="D33" s="434"/>
      <c r="E33" s="434"/>
      <c r="F33" s="487">
        <f t="shared" si="3"/>
        <v>0</v>
      </c>
      <c r="G33" s="422" t="e">
        <f t="shared" si="0"/>
        <v>#DIV/0!</v>
      </c>
      <c r="H33" s="434"/>
      <c r="I33" s="434"/>
      <c r="J33" s="487">
        <f t="shared" si="4"/>
        <v>0</v>
      </c>
    </row>
    <row r="34" spans="1:10" ht="16.55" customHeight="1" x14ac:dyDescent="0.35">
      <c r="A34" s="906" t="s">
        <v>294</v>
      </c>
      <c r="B34" s="903"/>
      <c r="C34" s="434"/>
      <c r="D34" s="434"/>
      <c r="E34" s="434"/>
      <c r="F34" s="487">
        <f t="shared" si="3"/>
        <v>0</v>
      </c>
      <c r="G34" s="422" t="e">
        <f t="shared" si="0"/>
        <v>#DIV/0!</v>
      </c>
      <c r="H34" s="434"/>
      <c r="I34" s="434"/>
      <c r="J34" s="487">
        <f t="shared" si="4"/>
        <v>0</v>
      </c>
    </row>
    <row r="35" spans="1:10" ht="16.55" customHeight="1" x14ac:dyDescent="0.35">
      <c r="A35" s="906" t="s">
        <v>132</v>
      </c>
      <c r="B35" s="903"/>
      <c r="C35" s="434"/>
      <c r="D35" s="434"/>
      <c r="E35" s="434"/>
      <c r="F35" s="487">
        <f t="shared" si="3"/>
        <v>0</v>
      </c>
      <c r="G35" s="422" t="e">
        <f t="shared" si="0"/>
        <v>#DIV/0!</v>
      </c>
      <c r="H35" s="434"/>
      <c r="I35" s="434"/>
      <c r="J35" s="487">
        <f t="shared" si="4"/>
        <v>0</v>
      </c>
    </row>
    <row r="36" spans="1:10" ht="16.55" customHeight="1" x14ac:dyDescent="0.35">
      <c r="A36" s="906" t="s">
        <v>133</v>
      </c>
      <c r="B36" s="903"/>
      <c r="C36" s="434"/>
      <c r="D36" s="434"/>
      <c r="E36" s="434"/>
      <c r="F36" s="487">
        <f t="shared" si="3"/>
        <v>0</v>
      </c>
      <c r="G36" s="422" t="e">
        <f t="shared" si="0"/>
        <v>#DIV/0!</v>
      </c>
      <c r="H36" s="434"/>
      <c r="I36" s="434"/>
      <c r="J36" s="487">
        <f t="shared" si="4"/>
        <v>0</v>
      </c>
    </row>
    <row r="37" spans="1:10" ht="16.55" customHeight="1" x14ac:dyDescent="0.35">
      <c r="A37" s="906" t="s">
        <v>134</v>
      </c>
      <c r="B37" s="903"/>
      <c r="C37" s="434"/>
      <c r="D37" s="434"/>
      <c r="E37" s="434"/>
      <c r="F37" s="487">
        <f t="shared" si="3"/>
        <v>0</v>
      </c>
      <c r="G37" s="422" t="e">
        <f t="shared" si="0"/>
        <v>#DIV/0!</v>
      </c>
      <c r="H37" s="434"/>
      <c r="I37" s="434"/>
      <c r="J37" s="487">
        <f t="shared" si="4"/>
        <v>0</v>
      </c>
    </row>
    <row r="38" spans="1:10" ht="16.55" customHeight="1" x14ac:dyDescent="0.35">
      <c r="A38" s="906" t="s">
        <v>135</v>
      </c>
      <c r="B38" s="903"/>
      <c r="C38" s="434"/>
      <c r="D38" s="434"/>
      <c r="E38" s="434"/>
      <c r="F38" s="487">
        <f t="shared" si="3"/>
        <v>0</v>
      </c>
      <c r="G38" s="422" t="e">
        <f t="shared" ref="G38:G64" si="5">F38/F$64</f>
        <v>#DIV/0!</v>
      </c>
      <c r="H38" s="434"/>
      <c r="I38" s="434"/>
      <c r="J38" s="487">
        <f t="shared" si="4"/>
        <v>0</v>
      </c>
    </row>
    <row r="39" spans="1:10" ht="16.55" customHeight="1" x14ac:dyDescent="0.35">
      <c r="A39" s="906" t="s">
        <v>136</v>
      </c>
      <c r="B39" s="903"/>
      <c r="C39" s="434"/>
      <c r="D39" s="434"/>
      <c r="E39" s="434"/>
      <c r="F39" s="487">
        <f t="shared" si="3"/>
        <v>0</v>
      </c>
      <c r="G39" s="422" t="e">
        <f t="shared" si="5"/>
        <v>#DIV/0!</v>
      </c>
      <c r="H39" s="434"/>
      <c r="I39" s="434"/>
      <c r="J39" s="487">
        <f t="shared" si="4"/>
        <v>0</v>
      </c>
    </row>
    <row r="40" spans="1:10" ht="16.55" customHeight="1" x14ac:dyDescent="0.35">
      <c r="A40" s="906" t="s">
        <v>1132</v>
      </c>
      <c r="B40" s="903"/>
      <c r="C40" s="434"/>
      <c r="D40" s="434"/>
      <c r="E40" s="434"/>
      <c r="F40" s="487">
        <f t="shared" si="3"/>
        <v>0</v>
      </c>
      <c r="G40" s="422" t="e">
        <f t="shared" si="5"/>
        <v>#DIV/0!</v>
      </c>
      <c r="H40" s="434"/>
      <c r="I40" s="434"/>
      <c r="J40" s="487">
        <f t="shared" si="4"/>
        <v>0</v>
      </c>
    </row>
    <row r="41" spans="1:10" ht="16.55" customHeight="1" x14ac:dyDescent="0.35">
      <c r="A41" s="906" t="s">
        <v>1133</v>
      </c>
      <c r="B41" s="903"/>
      <c r="C41" s="434"/>
      <c r="D41" s="434"/>
      <c r="E41" s="434"/>
      <c r="F41" s="487">
        <f t="shared" si="3"/>
        <v>0</v>
      </c>
      <c r="G41" s="422" t="e">
        <f t="shared" si="5"/>
        <v>#DIV/0!</v>
      </c>
      <c r="H41" s="434"/>
      <c r="I41" s="434"/>
      <c r="J41" s="487">
        <f t="shared" si="4"/>
        <v>0</v>
      </c>
    </row>
    <row r="42" spans="1:10" ht="16.55" customHeight="1" x14ac:dyDescent="0.35">
      <c r="A42" s="906" t="s">
        <v>1134</v>
      </c>
      <c r="B42" s="903"/>
      <c r="C42" s="434"/>
      <c r="D42" s="434"/>
      <c r="E42" s="434"/>
      <c r="F42" s="487">
        <f t="shared" si="3"/>
        <v>0</v>
      </c>
      <c r="G42" s="422" t="e">
        <f t="shared" si="5"/>
        <v>#DIV/0!</v>
      </c>
      <c r="H42" s="434"/>
      <c r="I42" s="434"/>
      <c r="J42" s="487">
        <f t="shared" si="4"/>
        <v>0</v>
      </c>
    </row>
    <row r="43" spans="1:10" ht="16.55" customHeight="1" x14ac:dyDescent="0.35">
      <c r="A43" s="906" t="s">
        <v>1135</v>
      </c>
      <c r="B43" s="903"/>
      <c r="C43" s="434"/>
      <c r="D43" s="434"/>
      <c r="E43" s="434"/>
      <c r="F43" s="487">
        <f t="shared" si="3"/>
        <v>0</v>
      </c>
      <c r="G43" s="422" t="e">
        <f t="shared" si="5"/>
        <v>#DIV/0!</v>
      </c>
      <c r="H43" s="434"/>
      <c r="I43" s="434"/>
      <c r="J43" s="487">
        <f t="shared" si="4"/>
        <v>0</v>
      </c>
    </row>
    <row r="44" spans="1:10" ht="16.55" customHeight="1" x14ac:dyDescent="0.35">
      <c r="A44" s="906" t="s">
        <v>1136</v>
      </c>
      <c r="B44" s="903"/>
      <c r="C44" s="434"/>
      <c r="D44" s="434"/>
      <c r="E44" s="434"/>
      <c r="F44" s="487">
        <f t="shared" si="3"/>
        <v>0</v>
      </c>
      <c r="G44" s="422" t="e">
        <f t="shared" si="5"/>
        <v>#DIV/0!</v>
      </c>
      <c r="H44" s="434"/>
      <c r="I44" s="434"/>
      <c r="J44" s="487">
        <f t="shared" si="4"/>
        <v>0</v>
      </c>
    </row>
    <row r="45" spans="1:10" ht="16.55" customHeight="1" x14ac:dyDescent="0.35">
      <c r="A45" s="906" t="s">
        <v>1137</v>
      </c>
      <c r="B45" s="903"/>
      <c r="C45" s="434"/>
      <c r="D45" s="434"/>
      <c r="E45" s="434"/>
      <c r="F45" s="487">
        <f t="shared" si="3"/>
        <v>0</v>
      </c>
      <c r="G45" s="422" t="e">
        <f t="shared" si="5"/>
        <v>#DIV/0!</v>
      </c>
      <c r="H45" s="434"/>
      <c r="I45" s="434"/>
      <c r="J45" s="487">
        <f t="shared" si="4"/>
        <v>0</v>
      </c>
    </row>
    <row r="46" spans="1:10" ht="16.55" customHeight="1" x14ac:dyDescent="0.35">
      <c r="A46" s="906" t="s">
        <v>149</v>
      </c>
      <c r="B46" s="903"/>
      <c r="C46" s="434"/>
      <c r="D46" s="434"/>
      <c r="E46" s="434"/>
      <c r="F46" s="487">
        <f t="shared" si="3"/>
        <v>0</v>
      </c>
      <c r="G46" s="422" t="e">
        <f t="shared" si="5"/>
        <v>#DIV/0!</v>
      </c>
      <c r="H46" s="434"/>
      <c r="I46" s="434"/>
      <c r="J46" s="487">
        <f t="shared" si="4"/>
        <v>0</v>
      </c>
    </row>
    <row r="47" spans="1:10" ht="16.55" customHeight="1" x14ac:dyDescent="0.35">
      <c r="A47" s="906" t="s">
        <v>150</v>
      </c>
      <c r="B47" s="903"/>
      <c r="C47" s="434"/>
      <c r="D47" s="434"/>
      <c r="E47" s="434"/>
      <c r="F47" s="487">
        <f t="shared" si="3"/>
        <v>0</v>
      </c>
      <c r="G47" s="422" t="e">
        <f t="shared" si="5"/>
        <v>#DIV/0!</v>
      </c>
      <c r="H47" s="434"/>
      <c r="I47" s="434"/>
      <c r="J47" s="487">
        <f t="shared" si="4"/>
        <v>0</v>
      </c>
    </row>
    <row r="48" spans="1:10" ht="16.55" customHeight="1" x14ac:dyDescent="0.35">
      <c r="A48" s="906" t="s">
        <v>151</v>
      </c>
      <c r="B48" s="903"/>
      <c r="C48" s="434"/>
      <c r="D48" s="434"/>
      <c r="E48" s="434"/>
      <c r="F48" s="487">
        <f t="shared" si="3"/>
        <v>0</v>
      </c>
      <c r="G48" s="422" t="e">
        <f t="shared" si="5"/>
        <v>#DIV/0!</v>
      </c>
      <c r="H48" s="434"/>
      <c r="I48" s="434"/>
      <c r="J48" s="487">
        <f t="shared" si="4"/>
        <v>0</v>
      </c>
    </row>
    <row r="49" spans="1:10" ht="16.55" customHeight="1" x14ac:dyDescent="0.35">
      <c r="A49" s="906" t="s">
        <v>152</v>
      </c>
      <c r="B49" s="903"/>
      <c r="C49" s="434"/>
      <c r="D49" s="434"/>
      <c r="E49" s="434"/>
      <c r="F49" s="487">
        <f t="shared" ref="F49:F63" si="6">IF(E49&lt;0,C49+D49,C49+D49+E49)</f>
        <v>0</v>
      </c>
      <c r="G49" s="422" t="e">
        <f t="shared" si="5"/>
        <v>#DIV/0!</v>
      </c>
      <c r="H49" s="434"/>
      <c r="I49" s="434"/>
      <c r="J49" s="487">
        <f t="shared" ref="J49:J63" si="7">H49+I49</f>
        <v>0</v>
      </c>
    </row>
    <row r="50" spans="1:10" ht="16.55" customHeight="1" x14ac:dyDescent="0.35">
      <c r="A50" s="906" t="s">
        <v>153</v>
      </c>
      <c r="B50" s="903"/>
      <c r="C50" s="434"/>
      <c r="D50" s="434"/>
      <c r="E50" s="434"/>
      <c r="F50" s="487">
        <f t="shared" si="6"/>
        <v>0</v>
      </c>
      <c r="G50" s="422" t="e">
        <f t="shared" si="5"/>
        <v>#DIV/0!</v>
      </c>
      <c r="H50" s="434"/>
      <c r="I50" s="434"/>
      <c r="J50" s="487">
        <f t="shared" si="7"/>
        <v>0</v>
      </c>
    </row>
    <row r="51" spans="1:10" ht="16.55" customHeight="1" x14ac:dyDescent="0.35">
      <c r="A51" s="906" t="s">
        <v>154</v>
      </c>
      <c r="B51" s="903"/>
      <c r="C51" s="434"/>
      <c r="D51" s="434"/>
      <c r="E51" s="434"/>
      <c r="F51" s="487">
        <f t="shared" si="6"/>
        <v>0</v>
      </c>
      <c r="G51" s="422" t="e">
        <f t="shared" si="5"/>
        <v>#DIV/0!</v>
      </c>
      <c r="H51" s="434"/>
      <c r="I51" s="434"/>
      <c r="J51" s="487">
        <f t="shared" si="7"/>
        <v>0</v>
      </c>
    </row>
    <row r="52" spans="1:10" ht="16.55" customHeight="1" x14ac:dyDescent="0.35">
      <c r="A52" s="906" t="s">
        <v>155</v>
      </c>
      <c r="B52" s="903"/>
      <c r="C52" s="434"/>
      <c r="D52" s="434"/>
      <c r="E52" s="434"/>
      <c r="F52" s="487">
        <f t="shared" si="6"/>
        <v>0</v>
      </c>
      <c r="G52" s="422" t="e">
        <f t="shared" si="5"/>
        <v>#DIV/0!</v>
      </c>
      <c r="H52" s="434"/>
      <c r="I52" s="434"/>
      <c r="J52" s="487">
        <f t="shared" si="7"/>
        <v>0</v>
      </c>
    </row>
    <row r="53" spans="1:10" ht="16.55" customHeight="1" x14ac:dyDescent="0.35">
      <c r="A53" s="906" t="s">
        <v>156</v>
      </c>
      <c r="B53" s="903"/>
      <c r="C53" s="434"/>
      <c r="D53" s="434"/>
      <c r="E53" s="434"/>
      <c r="F53" s="487">
        <f t="shared" si="6"/>
        <v>0</v>
      </c>
      <c r="G53" s="422" t="e">
        <f t="shared" si="5"/>
        <v>#DIV/0!</v>
      </c>
      <c r="H53" s="434"/>
      <c r="I53" s="434"/>
      <c r="J53" s="487">
        <f t="shared" si="7"/>
        <v>0</v>
      </c>
    </row>
    <row r="54" spans="1:10" ht="16.55" customHeight="1" x14ac:dyDescent="0.35">
      <c r="A54" s="906" t="s">
        <v>157</v>
      </c>
      <c r="B54" s="903"/>
      <c r="C54" s="434"/>
      <c r="D54" s="434"/>
      <c r="E54" s="434"/>
      <c r="F54" s="487">
        <f t="shared" si="6"/>
        <v>0</v>
      </c>
      <c r="G54" s="422" t="e">
        <f t="shared" si="5"/>
        <v>#DIV/0!</v>
      </c>
      <c r="H54" s="434"/>
      <c r="I54" s="434"/>
      <c r="J54" s="487">
        <f t="shared" si="7"/>
        <v>0</v>
      </c>
    </row>
    <row r="55" spans="1:10" ht="16.55" customHeight="1" x14ac:dyDescent="0.35">
      <c r="A55" s="906" t="s">
        <v>158</v>
      </c>
      <c r="B55" s="903"/>
      <c r="C55" s="434"/>
      <c r="D55" s="434"/>
      <c r="E55" s="434"/>
      <c r="F55" s="487">
        <f t="shared" si="6"/>
        <v>0</v>
      </c>
      <c r="G55" s="422" t="e">
        <f t="shared" si="5"/>
        <v>#DIV/0!</v>
      </c>
      <c r="H55" s="434"/>
      <c r="I55" s="434"/>
      <c r="J55" s="487">
        <f t="shared" si="7"/>
        <v>0</v>
      </c>
    </row>
    <row r="56" spans="1:10" ht="16.55" customHeight="1" x14ac:dyDescent="0.35">
      <c r="A56" s="906" t="s">
        <v>159</v>
      </c>
      <c r="B56" s="903"/>
      <c r="C56" s="434"/>
      <c r="D56" s="434"/>
      <c r="E56" s="434"/>
      <c r="F56" s="487">
        <f t="shared" si="6"/>
        <v>0</v>
      </c>
      <c r="G56" s="422" t="e">
        <f t="shared" si="5"/>
        <v>#DIV/0!</v>
      </c>
      <c r="H56" s="434"/>
      <c r="I56" s="434"/>
      <c r="J56" s="487">
        <f t="shared" si="7"/>
        <v>0</v>
      </c>
    </row>
    <row r="57" spans="1:10" ht="16.55" customHeight="1" x14ac:dyDescent="0.35">
      <c r="A57" s="906" t="s">
        <v>160</v>
      </c>
      <c r="B57" s="903"/>
      <c r="C57" s="434"/>
      <c r="D57" s="434"/>
      <c r="E57" s="434"/>
      <c r="F57" s="487">
        <f t="shared" si="6"/>
        <v>0</v>
      </c>
      <c r="G57" s="422" t="e">
        <f t="shared" si="5"/>
        <v>#DIV/0!</v>
      </c>
      <c r="H57" s="434"/>
      <c r="I57" s="434"/>
      <c r="J57" s="487">
        <f t="shared" si="7"/>
        <v>0</v>
      </c>
    </row>
    <row r="58" spans="1:10" ht="16.55" customHeight="1" x14ac:dyDescent="0.35">
      <c r="A58" s="906" t="s">
        <v>161</v>
      </c>
      <c r="B58" s="903"/>
      <c r="C58" s="434"/>
      <c r="D58" s="434"/>
      <c r="E58" s="434"/>
      <c r="F58" s="487">
        <f t="shared" si="6"/>
        <v>0</v>
      </c>
      <c r="G58" s="422" t="e">
        <f t="shared" si="5"/>
        <v>#DIV/0!</v>
      </c>
      <c r="H58" s="434"/>
      <c r="I58" s="434"/>
      <c r="J58" s="487">
        <f t="shared" si="7"/>
        <v>0</v>
      </c>
    </row>
    <row r="59" spans="1:10" ht="16.55" customHeight="1" x14ac:dyDescent="0.35">
      <c r="A59" s="906" t="s">
        <v>162</v>
      </c>
      <c r="B59" s="903"/>
      <c r="C59" s="434"/>
      <c r="D59" s="434"/>
      <c r="E59" s="434"/>
      <c r="F59" s="487">
        <f t="shared" si="6"/>
        <v>0</v>
      </c>
      <c r="G59" s="422" t="e">
        <f t="shared" si="5"/>
        <v>#DIV/0!</v>
      </c>
      <c r="H59" s="434"/>
      <c r="I59" s="434"/>
      <c r="J59" s="487">
        <f t="shared" si="7"/>
        <v>0</v>
      </c>
    </row>
    <row r="60" spans="1:10" ht="16.55" customHeight="1" x14ac:dyDescent="0.35">
      <c r="A60" s="906" t="s">
        <v>163</v>
      </c>
      <c r="B60" s="903"/>
      <c r="C60" s="434"/>
      <c r="D60" s="434"/>
      <c r="E60" s="434"/>
      <c r="F60" s="487">
        <f t="shared" si="6"/>
        <v>0</v>
      </c>
      <c r="G60" s="422" t="e">
        <f t="shared" si="5"/>
        <v>#DIV/0!</v>
      </c>
      <c r="H60" s="434"/>
      <c r="I60" s="434"/>
      <c r="J60" s="487">
        <f t="shared" si="7"/>
        <v>0</v>
      </c>
    </row>
    <row r="61" spans="1:10" ht="16.55" customHeight="1" x14ac:dyDescent="0.35">
      <c r="A61" s="906" t="s">
        <v>164</v>
      </c>
      <c r="B61" s="903"/>
      <c r="C61" s="434"/>
      <c r="D61" s="434"/>
      <c r="E61" s="434"/>
      <c r="F61" s="487">
        <f t="shared" si="6"/>
        <v>0</v>
      </c>
      <c r="G61" s="422" t="e">
        <f t="shared" si="5"/>
        <v>#DIV/0!</v>
      </c>
      <c r="H61" s="434"/>
      <c r="I61" s="434"/>
      <c r="J61" s="487">
        <f t="shared" si="7"/>
        <v>0</v>
      </c>
    </row>
    <row r="62" spans="1:10" ht="16.55" customHeight="1" x14ac:dyDescent="0.35">
      <c r="A62" s="906" t="s">
        <v>165</v>
      </c>
      <c r="B62" s="903"/>
      <c r="C62" s="434"/>
      <c r="D62" s="434"/>
      <c r="E62" s="434"/>
      <c r="F62" s="487">
        <f t="shared" si="6"/>
        <v>0</v>
      </c>
      <c r="G62" s="422" t="e">
        <f t="shared" si="5"/>
        <v>#DIV/0!</v>
      </c>
      <c r="H62" s="434"/>
      <c r="I62" s="434"/>
      <c r="J62" s="487">
        <f t="shared" si="7"/>
        <v>0</v>
      </c>
    </row>
    <row r="63" spans="1:10" ht="16.55" customHeight="1" x14ac:dyDescent="0.35">
      <c r="A63" s="907" t="s">
        <v>167</v>
      </c>
      <c r="B63" s="904"/>
      <c r="C63" s="488"/>
      <c r="D63" s="488"/>
      <c r="E63" s="488"/>
      <c r="F63" s="489">
        <f t="shared" si="6"/>
        <v>0</v>
      </c>
      <c r="G63" s="423" t="e">
        <f t="shared" si="5"/>
        <v>#DIV/0!</v>
      </c>
      <c r="H63" s="488"/>
      <c r="I63" s="488"/>
      <c r="J63" s="489">
        <f t="shared" si="7"/>
        <v>0</v>
      </c>
    </row>
    <row r="64" spans="1:10" ht="16.55" customHeight="1" x14ac:dyDescent="0.25">
      <c r="A64" s="1181" t="s">
        <v>400</v>
      </c>
      <c r="B64" s="1125"/>
      <c r="C64" s="467">
        <f>SUM(C6:C63)</f>
        <v>0</v>
      </c>
      <c r="D64" s="467">
        <f>SUM(D6:D63)</f>
        <v>0</v>
      </c>
      <c r="E64" s="467">
        <f>SUM(E6:E63)</f>
        <v>0</v>
      </c>
      <c r="F64" s="467">
        <f>SUM(F6:F63)</f>
        <v>0</v>
      </c>
      <c r="G64" s="424" t="e">
        <f t="shared" si="5"/>
        <v>#DIV/0!</v>
      </c>
      <c r="H64" s="467">
        <f>SUM(H6:H63)</f>
        <v>0</v>
      </c>
      <c r="I64" s="467">
        <f>SUM(I6:I63)</f>
        <v>0</v>
      </c>
      <c r="J64" s="467">
        <f>SUM(J6:J63)</f>
        <v>0</v>
      </c>
    </row>
    <row r="65" spans="1:9" ht="16.55" customHeight="1" x14ac:dyDescent="0.25">
      <c r="A65" s="133"/>
      <c r="B65" s="111"/>
      <c r="C65" s="111"/>
      <c r="D65" s="111"/>
      <c r="E65" s="111"/>
      <c r="F65" s="111"/>
      <c r="G65" s="111"/>
      <c r="H65" s="111"/>
      <c r="I65" s="111"/>
    </row>
    <row r="66" spans="1:9" s="67" customFormat="1" ht="14.1" customHeight="1" x14ac:dyDescent="0.25">
      <c r="A66" s="67" t="s">
        <v>1586</v>
      </c>
    </row>
    <row r="67" spans="1:9" s="67" customFormat="1" ht="14.1" customHeight="1" x14ac:dyDescent="0.25">
      <c r="A67" s="67" t="s">
        <v>1317</v>
      </c>
    </row>
    <row r="68" spans="1:9" s="67" customFormat="1" ht="14.1" customHeight="1" x14ac:dyDescent="0.25">
      <c r="A68" s="67" t="s">
        <v>1305</v>
      </c>
    </row>
    <row r="69" spans="1:9" s="67" customFormat="1" ht="14.1" customHeight="1" x14ac:dyDescent="0.25">
      <c r="A69" s="67" t="s">
        <v>1306</v>
      </c>
    </row>
    <row r="70" spans="1:9" s="67" customFormat="1" ht="14.1" customHeight="1" x14ac:dyDescent="0.25">
      <c r="A70" s="67" t="s">
        <v>924</v>
      </c>
    </row>
    <row r="72" spans="1:9" ht="16.55" customHeight="1" x14ac:dyDescent="0.25">
      <c r="A72" s="198"/>
    </row>
    <row r="73" spans="1:9" ht="16.55" customHeight="1" x14ac:dyDescent="0.25">
      <c r="A73" s="198"/>
    </row>
    <row r="74" spans="1:9" ht="16.55" customHeight="1" x14ac:dyDescent="0.25">
      <c r="A74" s="198"/>
    </row>
    <row r="75" spans="1:9" ht="16.55" customHeight="1" x14ac:dyDescent="0.25">
      <c r="A75" s="198"/>
    </row>
  </sheetData>
  <mergeCells count="3">
    <mergeCell ref="A64:B64"/>
    <mergeCell ref="A5:B5"/>
    <mergeCell ref="A3:I3"/>
  </mergeCells>
  <phoneticPr fontId="14" type="noConversion"/>
  <printOptions horizontalCentered="1"/>
  <pageMargins left="0.23" right="0.21" top="0.59055118110236227" bottom="0.39370078740157483" header="0.51181102362204722" footer="0.51181102362204722"/>
  <pageSetup paperSize="9" scale="43"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4">
    <pageSetUpPr fitToPage="1"/>
  </sheetPr>
  <dimension ref="A1:K23"/>
  <sheetViews>
    <sheetView showGridLines="0" workbookViewId="0">
      <selection sqref="A1:H1"/>
    </sheetView>
  </sheetViews>
  <sheetFormatPr baseColWidth="10" defaultColWidth="11.453125" defaultRowHeight="16.55" customHeight="1" x14ac:dyDescent="0.25"/>
  <cols>
    <col min="1" max="1" width="7.7265625" style="14" customWidth="1"/>
    <col min="2" max="2" width="26.54296875" style="14" customWidth="1"/>
    <col min="3" max="10" width="11.7265625" style="280" customWidth="1"/>
    <col min="11" max="11" width="15.7265625" style="280" customWidth="1"/>
    <col min="12" max="16384" width="11.453125" style="14"/>
  </cols>
  <sheetData>
    <row r="1" spans="1:11" ht="16.55" customHeight="1" x14ac:dyDescent="0.25">
      <c r="A1" s="49" t="s">
        <v>461</v>
      </c>
      <c r="B1" s="15" t="str">
        <f>'D04'!B1</f>
        <v xml:space="preserve"> ………………… </v>
      </c>
    </row>
    <row r="2" spans="1:11" ht="16.55" customHeight="1" x14ac:dyDescent="0.25">
      <c r="A2" s="49" t="s">
        <v>926</v>
      </c>
      <c r="B2" s="155">
        <f>'D04'!B2</f>
        <v>0</v>
      </c>
    </row>
    <row r="3" spans="1:11" ht="29.95" customHeight="1" x14ac:dyDescent="0.25">
      <c r="B3" s="1194" t="s">
        <v>1320</v>
      </c>
      <c r="C3" s="1116"/>
      <c r="D3" s="1116"/>
      <c r="E3" s="1116"/>
      <c r="F3" s="1116"/>
      <c r="G3" s="1116"/>
      <c r="H3" s="1116"/>
      <c r="I3" s="1116"/>
      <c r="J3" s="1116"/>
      <c r="K3" s="1116"/>
    </row>
    <row r="4" spans="1:11" ht="16.55" customHeight="1" x14ac:dyDescent="0.25">
      <c r="E4" s="279"/>
      <c r="K4" s="289" t="s">
        <v>647</v>
      </c>
    </row>
    <row r="5" spans="1:11" ht="27.95" customHeight="1" x14ac:dyDescent="0.25">
      <c r="B5" s="1174" t="s">
        <v>250</v>
      </c>
      <c r="C5" s="1387" t="s">
        <v>645</v>
      </c>
      <c r="D5" s="1388"/>
      <c r="E5" s="1388"/>
      <c r="F5" s="1389"/>
      <c r="G5" s="1387" t="s">
        <v>646</v>
      </c>
      <c r="H5" s="1388"/>
      <c r="I5" s="1388"/>
      <c r="J5" s="1389"/>
      <c r="K5" s="1127" t="s">
        <v>643</v>
      </c>
    </row>
    <row r="6" spans="1:11" ht="16.55" customHeight="1" x14ac:dyDescent="0.25">
      <c r="B6" s="1176"/>
      <c r="C6" s="442" t="s">
        <v>983</v>
      </c>
      <c r="D6" s="442" t="s">
        <v>984</v>
      </c>
      <c r="E6" s="442" t="s">
        <v>985</v>
      </c>
      <c r="F6" s="442" t="s">
        <v>185</v>
      </c>
      <c r="G6" s="442" t="s">
        <v>983</v>
      </c>
      <c r="H6" s="442" t="s">
        <v>984</v>
      </c>
      <c r="I6" s="442" t="s">
        <v>985</v>
      </c>
      <c r="J6" s="442" t="s">
        <v>856</v>
      </c>
      <c r="K6" s="1128"/>
    </row>
    <row r="7" spans="1:11" ht="16.55" customHeight="1" x14ac:dyDescent="0.25">
      <c r="B7" s="45"/>
      <c r="C7" s="259"/>
      <c r="D7" s="259"/>
      <c r="E7" s="259"/>
      <c r="F7" s="262">
        <f>SUM(C7:E7)</f>
        <v>0</v>
      </c>
      <c r="G7" s="259"/>
      <c r="H7" s="259"/>
      <c r="I7" s="259"/>
      <c r="J7" s="262">
        <f>SUM(G7:I7)</f>
        <v>0</v>
      </c>
      <c r="K7" s="259"/>
    </row>
    <row r="8" spans="1:11" ht="16.55" customHeight="1" x14ac:dyDescent="0.25">
      <c r="B8" s="37"/>
      <c r="C8" s="257"/>
      <c r="D8" s="257"/>
      <c r="E8" s="257"/>
      <c r="F8" s="264">
        <f t="shared" ref="F8:F19" si="0">SUM(C8:E8)</f>
        <v>0</v>
      </c>
      <c r="G8" s="257"/>
      <c r="H8" s="257"/>
      <c r="I8" s="257"/>
      <c r="J8" s="264">
        <f t="shared" ref="J8:J19" si="1">SUM(G8:I8)</f>
        <v>0</v>
      </c>
      <c r="K8" s="257"/>
    </row>
    <row r="9" spans="1:11" ht="16.55" customHeight="1" x14ac:dyDescent="0.25">
      <c r="B9" s="37"/>
      <c r="C9" s="257"/>
      <c r="D9" s="257"/>
      <c r="E9" s="257"/>
      <c r="F9" s="264">
        <f t="shared" si="0"/>
        <v>0</v>
      </c>
      <c r="G9" s="257"/>
      <c r="H9" s="257"/>
      <c r="I9" s="257"/>
      <c r="J9" s="264">
        <f t="shared" si="1"/>
        <v>0</v>
      </c>
      <c r="K9" s="257"/>
    </row>
    <row r="10" spans="1:11" ht="16.55" customHeight="1" x14ac:dyDescent="0.25">
      <c r="B10" s="37"/>
      <c r="C10" s="257"/>
      <c r="D10" s="257"/>
      <c r="E10" s="257"/>
      <c r="F10" s="264">
        <f t="shared" si="0"/>
        <v>0</v>
      </c>
      <c r="G10" s="257"/>
      <c r="H10" s="257"/>
      <c r="I10" s="257"/>
      <c r="J10" s="264">
        <f t="shared" si="1"/>
        <v>0</v>
      </c>
      <c r="K10" s="257"/>
    </row>
    <row r="11" spans="1:11" ht="16.55" customHeight="1" x14ac:dyDescent="0.25">
      <c r="B11" s="37"/>
      <c r="C11" s="257"/>
      <c r="D11" s="257"/>
      <c r="E11" s="257"/>
      <c r="F11" s="264">
        <f t="shared" si="0"/>
        <v>0</v>
      </c>
      <c r="G11" s="257"/>
      <c r="H11" s="257"/>
      <c r="I11" s="257"/>
      <c r="J11" s="264">
        <f t="shared" si="1"/>
        <v>0</v>
      </c>
      <c r="K11" s="257"/>
    </row>
    <row r="12" spans="1:11" ht="16.55" customHeight="1" x14ac:dyDescent="0.25">
      <c r="B12" s="37"/>
      <c r="C12" s="257"/>
      <c r="D12" s="257"/>
      <c r="E12" s="257"/>
      <c r="F12" s="264">
        <f t="shared" si="0"/>
        <v>0</v>
      </c>
      <c r="G12" s="257"/>
      <c r="H12" s="257"/>
      <c r="I12" s="257"/>
      <c r="J12" s="264">
        <f t="shared" si="1"/>
        <v>0</v>
      </c>
      <c r="K12" s="257"/>
    </row>
    <row r="13" spans="1:11" ht="16.55" customHeight="1" x14ac:dyDescent="0.25">
      <c r="B13" s="105"/>
      <c r="C13" s="260"/>
      <c r="D13" s="260"/>
      <c r="E13" s="260"/>
      <c r="F13" s="265">
        <f t="shared" si="0"/>
        <v>0</v>
      </c>
      <c r="G13" s="260"/>
      <c r="H13" s="260"/>
      <c r="I13" s="260"/>
      <c r="J13" s="265">
        <f t="shared" si="1"/>
        <v>0</v>
      </c>
      <c r="K13" s="260"/>
    </row>
    <row r="14" spans="1:11" ht="16.55" customHeight="1" x14ac:dyDescent="0.25">
      <c r="B14" s="21" t="s">
        <v>251</v>
      </c>
      <c r="C14" s="443">
        <f>SUM(C7:C13)</f>
        <v>0</v>
      </c>
      <c r="D14" s="443">
        <f t="shared" ref="D14:K14" si="2">SUM(D7:D13)</f>
        <v>0</v>
      </c>
      <c r="E14" s="443">
        <f t="shared" si="2"/>
        <v>0</v>
      </c>
      <c r="F14" s="443">
        <f t="shared" si="2"/>
        <v>0</v>
      </c>
      <c r="G14" s="443">
        <f t="shared" si="2"/>
        <v>0</v>
      </c>
      <c r="H14" s="443">
        <f t="shared" si="2"/>
        <v>0</v>
      </c>
      <c r="I14" s="443">
        <f t="shared" si="2"/>
        <v>0</v>
      </c>
      <c r="J14" s="443">
        <f t="shared" si="2"/>
        <v>0</v>
      </c>
      <c r="K14" s="443">
        <f t="shared" si="2"/>
        <v>0</v>
      </c>
    </row>
    <row r="15" spans="1:11" ht="16.55" customHeight="1" x14ac:dyDescent="0.25">
      <c r="B15" s="45"/>
      <c r="C15" s="259"/>
      <c r="D15" s="259"/>
      <c r="E15" s="259"/>
      <c r="F15" s="262">
        <f t="shared" si="0"/>
        <v>0</v>
      </c>
      <c r="G15" s="259"/>
      <c r="H15" s="259"/>
      <c r="I15" s="259"/>
      <c r="J15" s="262">
        <f t="shared" si="1"/>
        <v>0</v>
      </c>
      <c r="K15" s="259"/>
    </row>
    <row r="16" spans="1:11" ht="16.55" customHeight="1" x14ac:dyDescent="0.25">
      <c r="B16" s="37"/>
      <c r="C16" s="257"/>
      <c r="D16" s="257"/>
      <c r="E16" s="257"/>
      <c r="F16" s="264">
        <f t="shared" si="0"/>
        <v>0</v>
      </c>
      <c r="G16" s="257"/>
      <c r="H16" s="257"/>
      <c r="I16" s="257"/>
      <c r="J16" s="264">
        <f t="shared" si="1"/>
        <v>0</v>
      </c>
      <c r="K16" s="257"/>
    </row>
    <row r="17" spans="2:11" ht="16.55" customHeight="1" x14ac:dyDescent="0.25">
      <c r="B17" s="37"/>
      <c r="C17" s="257"/>
      <c r="D17" s="257"/>
      <c r="E17" s="257"/>
      <c r="F17" s="264">
        <f t="shared" si="0"/>
        <v>0</v>
      </c>
      <c r="G17" s="257"/>
      <c r="H17" s="257"/>
      <c r="I17" s="257"/>
      <c r="J17" s="264">
        <f t="shared" si="1"/>
        <v>0</v>
      </c>
      <c r="K17" s="257"/>
    </row>
    <row r="18" spans="2:11" ht="16.55" customHeight="1" x14ac:dyDescent="0.25">
      <c r="B18" s="37"/>
      <c r="C18" s="257"/>
      <c r="D18" s="257"/>
      <c r="E18" s="257"/>
      <c r="F18" s="264">
        <f t="shared" si="0"/>
        <v>0</v>
      </c>
      <c r="G18" s="257"/>
      <c r="H18" s="257"/>
      <c r="I18" s="257"/>
      <c r="J18" s="264">
        <f t="shared" si="1"/>
        <v>0</v>
      </c>
      <c r="K18" s="257"/>
    </row>
    <row r="19" spans="2:11" ht="16.55" customHeight="1" x14ac:dyDescent="0.25">
      <c r="B19" s="105"/>
      <c r="C19" s="260"/>
      <c r="D19" s="260"/>
      <c r="E19" s="260"/>
      <c r="F19" s="265">
        <f t="shared" si="0"/>
        <v>0</v>
      </c>
      <c r="G19" s="260"/>
      <c r="H19" s="260"/>
      <c r="I19" s="260"/>
      <c r="J19" s="265">
        <f t="shared" si="1"/>
        <v>0</v>
      </c>
      <c r="K19" s="260"/>
    </row>
    <row r="20" spans="2:11" ht="16.55" customHeight="1" x14ac:dyDescent="0.25">
      <c r="B20" s="21" t="s">
        <v>252</v>
      </c>
      <c r="C20" s="443">
        <f>SUM(C15:C19)</f>
        <v>0</v>
      </c>
      <c r="D20" s="443">
        <f t="shared" ref="D20:K20" si="3">SUM(D15:D19)</f>
        <v>0</v>
      </c>
      <c r="E20" s="443">
        <f t="shared" si="3"/>
        <v>0</v>
      </c>
      <c r="F20" s="443">
        <f t="shared" si="3"/>
        <v>0</v>
      </c>
      <c r="G20" s="443">
        <f t="shared" si="3"/>
        <v>0</v>
      </c>
      <c r="H20" s="443">
        <f t="shared" si="3"/>
        <v>0</v>
      </c>
      <c r="I20" s="443">
        <f t="shared" si="3"/>
        <v>0</v>
      </c>
      <c r="J20" s="443">
        <f t="shared" si="3"/>
        <v>0</v>
      </c>
      <c r="K20" s="443">
        <f t="shared" si="3"/>
        <v>0</v>
      </c>
    </row>
    <row r="21" spans="2:11" ht="16.55" customHeight="1" x14ac:dyDescent="0.25">
      <c r="B21" s="21" t="s">
        <v>253</v>
      </c>
      <c r="C21" s="443">
        <f>C14+C20</f>
        <v>0</v>
      </c>
      <c r="D21" s="443">
        <f t="shared" ref="D21:K21" si="4">D14+D20</f>
        <v>0</v>
      </c>
      <c r="E21" s="443">
        <f t="shared" si="4"/>
        <v>0</v>
      </c>
      <c r="F21" s="443">
        <f t="shared" si="4"/>
        <v>0</v>
      </c>
      <c r="G21" s="443">
        <f t="shared" si="4"/>
        <v>0</v>
      </c>
      <c r="H21" s="443">
        <f t="shared" si="4"/>
        <v>0</v>
      </c>
      <c r="I21" s="443">
        <f t="shared" si="4"/>
        <v>0</v>
      </c>
      <c r="J21" s="443">
        <f t="shared" si="4"/>
        <v>0</v>
      </c>
      <c r="K21" s="443">
        <f t="shared" si="4"/>
        <v>0</v>
      </c>
    </row>
    <row r="22" spans="2:11" ht="16.55" customHeight="1" x14ac:dyDescent="0.25">
      <c r="B22" s="133"/>
      <c r="C22" s="258"/>
      <c r="D22" s="258"/>
      <c r="E22" s="258"/>
      <c r="F22" s="258"/>
      <c r="G22" s="258"/>
      <c r="H22" s="258"/>
      <c r="I22" s="258"/>
      <c r="J22" s="258"/>
      <c r="K22" s="258"/>
    </row>
    <row r="23" spans="2:11" s="67" customFormat="1" ht="14.1" customHeight="1" x14ac:dyDescent="0.25">
      <c r="B23" s="70" t="s">
        <v>644</v>
      </c>
      <c r="C23" s="296"/>
      <c r="D23" s="296"/>
      <c r="E23" s="296"/>
      <c r="F23" s="296"/>
      <c r="G23" s="296"/>
      <c r="H23" s="296"/>
      <c r="I23" s="296"/>
      <c r="J23" s="296"/>
      <c r="K23" s="296"/>
    </row>
  </sheetData>
  <mergeCells count="5">
    <mergeCell ref="B3:K3"/>
    <mergeCell ref="C5:F5"/>
    <mergeCell ref="G5:J5"/>
    <mergeCell ref="K5:K6"/>
    <mergeCell ref="B5:B6"/>
  </mergeCells>
  <phoneticPr fontId="14" type="noConversion"/>
  <printOptions horizontalCentered="1"/>
  <pageMargins left="0.39370078740157483" right="0.39370078740157483" top="0.59055118110236227" bottom="0.39370078740157483" header="0.51181102362204722" footer="0.51181102362204722"/>
  <pageSetup paperSize="9" scale="9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M19"/>
  <sheetViews>
    <sheetView showGridLines="0" workbookViewId="0">
      <selection sqref="A1:H1"/>
    </sheetView>
  </sheetViews>
  <sheetFormatPr baseColWidth="10" defaultColWidth="11.453125" defaultRowHeight="13.45" x14ac:dyDescent="0.3"/>
  <cols>
    <col min="1" max="1" width="9" style="1" customWidth="1"/>
    <col min="2" max="2" width="41.26953125" style="1" customWidth="1"/>
    <col min="3" max="8" width="12.7265625" style="1" customWidth="1"/>
    <col min="9" max="16384" width="11.453125" style="1"/>
  </cols>
  <sheetData>
    <row r="1" spans="1:13" ht="14" x14ac:dyDescent="0.3">
      <c r="A1" s="75" t="s">
        <v>1409</v>
      </c>
      <c r="B1" s="1" t="str">
        <f>'D04'!B1</f>
        <v xml:space="preserve"> ………………… </v>
      </c>
    </row>
    <row r="3" spans="1:13" ht="14" x14ac:dyDescent="0.3">
      <c r="A3" s="1168" t="s">
        <v>1709</v>
      </c>
      <c r="B3" s="1168"/>
    </row>
    <row r="4" spans="1:13" ht="14" x14ac:dyDescent="0.3">
      <c r="A4" s="1169" t="s">
        <v>217</v>
      </c>
      <c r="B4" s="1169"/>
      <c r="C4" s="1169"/>
      <c r="D4" s="1169"/>
      <c r="E4" s="1169"/>
      <c r="F4" s="1169"/>
      <c r="G4" s="1169"/>
      <c r="H4" s="1169"/>
    </row>
    <row r="5" spans="1:13" ht="14" x14ac:dyDescent="0.3">
      <c r="A5" s="1169" t="s">
        <v>218</v>
      </c>
      <c r="B5" s="1169"/>
      <c r="C5" s="1169"/>
      <c r="D5" s="1169"/>
      <c r="E5" s="1169"/>
      <c r="F5" s="1169"/>
      <c r="G5" s="1169"/>
      <c r="H5" s="1169"/>
    </row>
    <row r="6" spans="1:13" ht="14" x14ac:dyDescent="0.3">
      <c r="A6" s="1170" t="s">
        <v>220</v>
      </c>
      <c r="B6" s="1170"/>
      <c r="C6" s="1170"/>
      <c r="D6" s="1170"/>
      <c r="E6" s="1170"/>
      <c r="F6" s="1170"/>
      <c r="G6" s="1170"/>
      <c r="H6" s="1170"/>
    </row>
    <row r="7" spans="1:13" ht="14" x14ac:dyDescent="0.3">
      <c r="A7" s="1170" t="s">
        <v>219</v>
      </c>
      <c r="B7" s="1170"/>
      <c r="C7" s="1170"/>
      <c r="D7" s="1170"/>
      <c r="E7" s="1170"/>
      <c r="F7" s="1170"/>
      <c r="G7" s="1170"/>
      <c r="H7" s="1170"/>
    </row>
    <row r="9" spans="1:13" x14ac:dyDescent="0.3">
      <c r="G9" s="1" t="s">
        <v>1628</v>
      </c>
    </row>
    <row r="10" spans="1:13" ht="16.55" customHeight="1" x14ac:dyDescent="0.3">
      <c r="B10" s="1172" t="s">
        <v>190</v>
      </c>
      <c r="C10" s="1171" t="s">
        <v>855</v>
      </c>
      <c r="D10" s="1171"/>
      <c r="E10" s="1171"/>
      <c r="F10" s="1171" t="s">
        <v>189</v>
      </c>
      <c r="G10" s="1171"/>
      <c r="H10" s="1124" t="s">
        <v>856</v>
      </c>
      <c r="I10" s="48"/>
      <c r="J10" s="48"/>
      <c r="K10" s="48"/>
      <c r="L10" s="48"/>
      <c r="M10" s="48"/>
    </row>
    <row r="11" spans="1:13" ht="40.6" customHeight="1" x14ac:dyDescent="0.3">
      <c r="B11" s="1173"/>
      <c r="C11" s="17" t="s">
        <v>191</v>
      </c>
      <c r="D11" s="17" t="s">
        <v>192</v>
      </c>
      <c r="E11" s="17" t="s">
        <v>193</v>
      </c>
      <c r="F11" s="17" t="s">
        <v>221</v>
      </c>
      <c r="G11" s="17" t="s">
        <v>222</v>
      </c>
      <c r="H11" s="1125"/>
      <c r="I11" s="48"/>
      <c r="J11" s="48"/>
      <c r="K11" s="48"/>
      <c r="L11" s="48"/>
      <c r="M11" s="48"/>
    </row>
    <row r="12" spans="1:13" s="14" customFormat="1" ht="36" customHeight="1" x14ac:dyDescent="0.25">
      <c r="B12" s="76" t="s">
        <v>194</v>
      </c>
      <c r="C12" s="457"/>
      <c r="D12" s="457"/>
      <c r="E12" s="457"/>
      <c r="F12" s="725"/>
      <c r="G12" s="725"/>
      <c r="H12" s="256">
        <f>SUM(C12:E12)</f>
        <v>0</v>
      </c>
    </row>
    <row r="13" spans="1:13" s="14" customFormat="1" ht="36" customHeight="1" x14ac:dyDescent="0.25">
      <c r="B13" s="76" t="s">
        <v>195</v>
      </c>
      <c r="C13" s="725"/>
      <c r="D13" s="725"/>
      <c r="E13" s="725"/>
      <c r="F13" s="457"/>
      <c r="G13" s="457"/>
      <c r="H13" s="266">
        <f>SUM(F13:G13)</f>
        <v>0</v>
      </c>
    </row>
    <row r="14" spans="1:13" s="14" customFormat="1" ht="36" customHeight="1" x14ac:dyDescent="0.25">
      <c r="B14" s="77" t="s">
        <v>196</v>
      </c>
      <c r="C14" s="457"/>
      <c r="D14" s="457"/>
      <c r="E14" s="457"/>
      <c r="F14" s="457"/>
      <c r="G14" s="457"/>
      <c r="H14" s="458"/>
    </row>
    <row r="15" spans="1:13" s="14" customFormat="1" ht="36" customHeight="1" x14ac:dyDescent="0.25">
      <c r="B15" s="76" t="s">
        <v>197</v>
      </c>
      <c r="C15" s="457"/>
      <c r="D15" s="457"/>
      <c r="E15" s="457"/>
      <c r="F15" s="457"/>
      <c r="G15" s="457"/>
      <c r="H15" s="266">
        <f>SUM(C15:G15)</f>
        <v>0</v>
      </c>
    </row>
    <row r="16" spans="1:13" s="14" customFormat="1" ht="36" customHeight="1" x14ac:dyDescent="0.25">
      <c r="B16" s="76" t="s">
        <v>198</v>
      </c>
      <c r="C16" s="457"/>
      <c r="D16" s="457"/>
      <c r="E16" s="457"/>
      <c r="F16" s="457"/>
      <c r="G16" s="457"/>
      <c r="H16" s="266">
        <f>SUM(C16:G16)</f>
        <v>0</v>
      </c>
    </row>
    <row r="17" spans="2:13" s="14" customFormat="1" ht="36" customHeight="1" x14ac:dyDescent="0.25">
      <c r="B17" s="78" t="s">
        <v>199</v>
      </c>
      <c r="C17" s="459"/>
      <c r="D17" s="459"/>
      <c r="E17" s="459"/>
      <c r="F17" s="459"/>
      <c r="G17" s="459"/>
      <c r="H17" s="267">
        <f>SUM(C17:G17)</f>
        <v>0</v>
      </c>
    </row>
    <row r="18" spans="2:13" x14ac:dyDescent="0.3">
      <c r="B18" s="48"/>
      <c r="C18" s="48"/>
      <c r="D18" s="48"/>
      <c r="E18" s="48"/>
      <c r="F18" s="48"/>
      <c r="G18" s="48"/>
      <c r="H18" s="48"/>
      <c r="I18" s="48"/>
      <c r="J18" s="48"/>
      <c r="K18" s="48"/>
      <c r="L18" s="48"/>
      <c r="M18" s="48"/>
    </row>
    <row r="19" spans="2:13" x14ac:dyDescent="0.3">
      <c r="B19" s="7" t="s">
        <v>448</v>
      </c>
    </row>
  </sheetData>
  <mergeCells count="9">
    <mergeCell ref="A3:B3"/>
    <mergeCell ref="H10:H11"/>
    <mergeCell ref="A4:H4"/>
    <mergeCell ref="A5:H5"/>
    <mergeCell ref="A6:H6"/>
    <mergeCell ref="A7:H7"/>
    <mergeCell ref="C10:E10"/>
    <mergeCell ref="F10:G10"/>
    <mergeCell ref="B10:B11"/>
  </mergeCells>
  <phoneticPr fontId="14" type="noConversion"/>
  <printOptions horizontalCentered="1"/>
  <pageMargins left="0.78740157480314965" right="0.78740157480314965" top="0.98425196850393704" bottom="0.98425196850393704" header="0.51181102362204722" footer="0.51181102362204722"/>
  <pageSetup paperSize="9" scale="90" orientation="landscape" r:id="rId1"/>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5">
    <pageSetUpPr fitToPage="1"/>
  </sheetPr>
  <dimension ref="A1:E31"/>
  <sheetViews>
    <sheetView showGridLines="0" workbookViewId="0">
      <selection sqref="A1:H1"/>
    </sheetView>
  </sheetViews>
  <sheetFormatPr baseColWidth="10" defaultColWidth="11.453125" defaultRowHeight="16.55" customHeight="1" x14ac:dyDescent="0.25"/>
  <cols>
    <col min="1" max="1" width="21" style="14" bestFit="1" customWidth="1"/>
    <col min="2" max="2" width="29" style="14" customWidth="1"/>
    <col min="3" max="5" width="16.7265625" style="14" customWidth="1"/>
    <col min="6" max="6" width="11.453125" style="14"/>
    <col min="7" max="7" width="11.7265625" style="14" customWidth="1"/>
    <col min="8" max="8" width="16.1796875" style="14" customWidth="1"/>
    <col min="9" max="16384" width="11.453125" style="14"/>
  </cols>
  <sheetData>
    <row r="1" spans="1:5" ht="16.55" customHeight="1" x14ac:dyDescent="0.25">
      <c r="A1" s="15" t="s">
        <v>1409</v>
      </c>
      <c r="B1" s="15" t="str">
        <f>'D04'!B1</f>
        <v xml:space="preserve"> ………………… </v>
      </c>
    </row>
    <row r="2" spans="1:5" ht="16.55" customHeight="1" x14ac:dyDescent="0.25">
      <c r="A2" s="15" t="s">
        <v>1408</v>
      </c>
      <c r="B2" s="155"/>
    </row>
    <row r="3" spans="1:5" ht="16.55" customHeight="1" x14ac:dyDescent="0.25">
      <c r="A3" s="15" t="s">
        <v>759</v>
      </c>
      <c r="B3" s="155"/>
    </row>
    <row r="4" spans="1:5" ht="16.55" customHeight="1" x14ac:dyDescent="0.25">
      <c r="A4" s="204" t="s">
        <v>649</v>
      </c>
      <c r="B4" s="15" t="s">
        <v>648</v>
      </c>
    </row>
    <row r="5" spans="1:5" ht="16.55" customHeight="1" x14ac:dyDescent="0.25">
      <c r="A5" s="204" t="s">
        <v>760</v>
      </c>
      <c r="B5" s="15" t="s">
        <v>648</v>
      </c>
    </row>
    <row r="6" spans="1:5" ht="16.55" customHeight="1" x14ac:dyDescent="0.25">
      <c r="A6" s="15" t="s">
        <v>254</v>
      </c>
      <c r="B6" s="15" t="s">
        <v>648</v>
      </c>
    </row>
    <row r="7" spans="1:5" ht="16.55" customHeight="1" x14ac:dyDescent="0.25">
      <c r="A7" s="15" t="s">
        <v>255</v>
      </c>
      <c r="B7" s="15" t="s">
        <v>648</v>
      </c>
    </row>
    <row r="8" spans="1:5" ht="29.95" customHeight="1" x14ac:dyDescent="0.25">
      <c r="B8" s="1194" t="s">
        <v>762</v>
      </c>
      <c r="C8" s="1194"/>
      <c r="D8" s="1194"/>
      <c r="E8" s="1194"/>
    </row>
    <row r="9" spans="1:5" ht="16.55" customHeight="1" x14ac:dyDescent="0.25">
      <c r="B9" s="15"/>
      <c r="E9" s="14" t="s">
        <v>1486</v>
      </c>
    </row>
    <row r="10" spans="1:5" ht="42.05" customHeight="1" x14ac:dyDescent="0.25">
      <c r="B10" s="41" t="s">
        <v>449</v>
      </c>
      <c r="C10" s="12" t="s">
        <v>451</v>
      </c>
      <c r="D10" s="12" t="s">
        <v>256</v>
      </c>
      <c r="E10" s="47" t="s">
        <v>257</v>
      </c>
    </row>
    <row r="11" spans="1:5" ht="16.55" customHeight="1" x14ac:dyDescent="0.25">
      <c r="B11" s="45" t="s">
        <v>258</v>
      </c>
      <c r="C11" s="460"/>
      <c r="D11" s="655"/>
      <c r="E11" s="486">
        <f>C11+D11</f>
        <v>0</v>
      </c>
    </row>
    <row r="12" spans="1:5" ht="16.55" customHeight="1" x14ac:dyDescent="0.25">
      <c r="B12" s="37" t="s">
        <v>259</v>
      </c>
      <c r="C12" s="434"/>
      <c r="D12" s="655"/>
      <c r="E12" s="487">
        <f t="shared" ref="E12:E18" si="0">C12+D12</f>
        <v>0</v>
      </c>
    </row>
    <row r="13" spans="1:5" ht="16.55" customHeight="1" x14ac:dyDescent="0.25">
      <c r="B13" s="37" t="s">
        <v>260</v>
      </c>
      <c r="C13" s="434"/>
      <c r="D13" s="655"/>
      <c r="E13" s="487">
        <f t="shared" si="0"/>
        <v>0</v>
      </c>
    </row>
    <row r="14" spans="1:5" ht="16.55" customHeight="1" x14ac:dyDescent="0.25">
      <c r="B14" s="37" t="s">
        <v>261</v>
      </c>
      <c r="C14" s="434"/>
      <c r="D14" s="655"/>
      <c r="E14" s="487">
        <f t="shared" si="0"/>
        <v>0</v>
      </c>
    </row>
    <row r="15" spans="1:5" ht="16.55" customHeight="1" x14ac:dyDescent="0.25">
      <c r="B15" s="37" t="s">
        <v>262</v>
      </c>
      <c r="C15" s="434"/>
      <c r="D15" s="655"/>
      <c r="E15" s="487">
        <f t="shared" si="0"/>
        <v>0</v>
      </c>
    </row>
    <row r="16" spans="1:5" ht="16.55" customHeight="1" x14ac:dyDescent="0.25">
      <c r="B16" s="37" t="s">
        <v>263</v>
      </c>
      <c r="C16" s="434"/>
      <c r="D16" s="291"/>
      <c r="E16" s="487">
        <f>C16</f>
        <v>0</v>
      </c>
    </row>
    <row r="17" spans="2:5" ht="16.55" customHeight="1" x14ac:dyDescent="0.25">
      <c r="B17" s="37" t="s">
        <v>264</v>
      </c>
      <c r="C17" s="434"/>
      <c r="D17" s="291"/>
      <c r="E17" s="487">
        <f>C17</f>
        <v>0</v>
      </c>
    </row>
    <row r="18" spans="2:5" ht="16.55" customHeight="1" x14ac:dyDescent="0.25">
      <c r="B18" s="105" t="s">
        <v>265</v>
      </c>
      <c r="C18" s="488"/>
      <c r="D18" s="636"/>
      <c r="E18" s="489">
        <f t="shared" si="0"/>
        <v>0</v>
      </c>
    </row>
    <row r="19" spans="2:5" ht="16.55" customHeight="1" x14ac:dyDescent="0.25">
      <c r="B19" s="18" t="s">
        <v>266</v>
      </c>
      <c r="C19" s="647">
        <f>C12+C14+C15+C17-C11-C13-C16-C18</f>
        <v>0</v>
      </c>
      <c r="D19" s="647">
        <f>D12+D14+D15-D11-D13-D18</f>
        <v>0</v>
      </c>
      <c r="E19" s="647">
        <f>E12+E14+E15+E17-E11-E13-E16-E18</f>
        <v>0</v>
      </c>
    </row>
    <row r="21" spans="2:5" ht="16.55" customHeight="1" x14ac:dyDescent="0.25">
      <c r="B21" s="1304" t="s">
        <v>267</v>
      </c>
      <c r="C21" s="1304"/>
      <c r="D21" s="1304"/>
      <c r="E21" s="1304"/>
    </row>
    <row r="22" spans="2:5" ht="27.95" customHeight="1" x14ac:dyDescent="0.25">
      <c r="B22" s="17" t="s">
        <v>268</v>
      </c>
      <c r="C22" s="12" t="s">
        <v>269</v>
      </c>
      <c r="D22" s="12" t="s">
        <v>270</v>
      </c>
      <c r="E22" s="12" t="s">
        <v>761</v>
      </c>
    </row>
    <row r="23" spans="2:5" ht="16.55" customHeight="1" x14ac:dyDescent="0.25">
      <c r="B23" s="51"/>
      <c r="C23" s="51"/>
      <c r="D23" s="259"/>
      <c r="E23" s="259"/>
    </row>
    <row r="24" spans="2:5" ht="16.55" customHeight="1" x14ac:dyDescent="0.25">
      <c r="B24" s="52"/>
      <c r="C24" s="52"/>
      <c r="D24" s="257"/>
      <c r="E24" s="257"/>
    </row>
    <row r="25" spans="2:5" ht="16.55" customHeight="1" x14ac:dyDescent="0.25">
      <c r="B25" s="52"/>
      <c r="C25" s="52"/>
      <c r="D25" s="257"/>
      <c r="E25" s="257"/>
    </row>
    <row r="26" spans="2:5" ht="16.55" customHeight="1" x14ac:dyDescent="0.25">
      <c r="B26" s="52"/>
      <c r="C26" s="52"/>
      <c r="D26" s="257"/>
      <c r="E26" s="257"/>
    </row>
    <row r="27" spans="2:5" ht="16.55" customHeight="1" x14ac:dyDescent="0.25">
      <c r="B27" s="18"/>
      <c r="C27" s="18"/>
      <c r="D27" s="260"/>
      <c r="E27" s="260"/>
    </row>
    <row r="28" spans="2:5" ht="16.55" customHeight="1" x14ac:dyDescent="0.25">
      <c r="B28" s="18" t="s">
        <v>856</v>
      </c>
      <c r="C28" s="20"/>
      <c r="D28" s="467">
        <f>SUM(D23:D27)</f>
        <v>0</v>
      </c>
      <c r="E28" s="467">
        <f>SUM(E23:E27)</f>
        <v>0</v>
      </c>
    </row>
    <row r="29" spans="2:5" ht="9.8000000000000007" customHeight="1" x14ac:dyDescent="0.25">
      <c r="B29" s="111"/>
      <c r="C29" s="111"/>
      <c r="D29" s="111"/>
      <c r="E29" s="111"/>
    </row>
    <row r="30" spans="2:5" s="67" customFormat="1" ht="16.55" customHeight="1" x14ac:dyDescent="0.25">
      <c r="B30" s="70"/>
    </row>
    <row r="31" spans="2:5" s="67" customFormat="1" ht="16.55" customHeight="1" x14ac:dyDescent="0.25"/>
  </sheetData>
  <mergeCells count="2">
    <mergeCell ref="B8:E8"/>
    <mergeCell ref="B21:E21"/>
  </mergeCells>
  <phoneticPr fontId="14" type="noConversion"/>
  <printOptions horizontalCentered="1"/>
  <pageMargins left="0.39370078740157483" right="0.39370078740157483" top="0.98425196850393704" bottom="0.98425196850393704" header="0.51181102362204722" footer="0.51181102362204722"/>
  <pageSetup paperSize="9" scale="96" orientation="portrait"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9"/>
  <sheetViews>
    <sheetView workbookViewId="0">
      <selection sqref="A1:H1"/>
    </sheetView>
  </sheetViews>
  <sheetFormatPr baseColWidth="10" defaultColWidth="11.453125" defaultRowHeight="16.55" customHeight="1" x14ac:dyDescent="0.25"/>
  <cols>
    <col min="1" max="1" width="24.26953125" style="14" bestFit="1" customWidth="1"/>
    <col min="2" max="2" width="29" style="14" customWidth="1"/>
    <col min="3" max="5" width="16.7265625" style="14" customWidth="1"/>
    <col min="6" max="6" width="11.453125" style="14"/>
    <col min="7" max="7" width="11.7265625" style="14" customWidth="1"/>
    <col min="8" max="8" width="16.1796875" style="14" customWidth="1"/>
    <col min="9" max="16384" width="11.453125" style="14"/>
  </cols>
  <sheetData>
    <row r="1" spans="1:5" ht="16.55" customHeight="1" x14ac:dyDescent="0.25">
      <c r="C1" s="1079" t="s">
        <v>1785</v>
      </c>
    </row>
    <row r="2" spans="1:5" ht="16.55" customHeight="1" x14ac:dyDescent="0.25">
      <c r="A2" s="15" t="s">
        <v>1409</v>
      </c>
      <c r="B2" s="15" t="s">
        <v>648</v>
      </c>
    </row>
    <row r="3" spans="1:5" ht="16.55" customHeight="1" x14ac:dyDescent="0.25">
      <c r="A3" s="15" t="s">
        <v>1408</v>
      </c>
      <c r="B3" s="15" t="s">
        <v>648</v>
      </c>
    </row>
    <row r="4" spans="1:5" ht="16.55" customHeight="1" x14ac:dyDescent="0.25">
      <c r="A4" s="1080" t="s">
        <v>1786</v>
      </c>
      <c r="B4" s="15" t="s">
        <v>648</v>
      </c>
    </row>
    <row r="5" spans="1:5" ht="16.55" customHeight="1" x14ac:dyDescent="0.25">
      <c r="A5" s="15" t="s">
        <v>254</v>
      </c>
      <c r="B5" s="15" t="s">
        <v>648</v>
      </c>
    </row>
    <row r="6" spans="1:5" ht="16.55" customHeight="1" x14ac:dyDescent="0.25">
      <c r="A6" s="15" t="s">
        <v>255</v>
      </c>
      <c r="B6" s="15" t="s">
        <v>648</v>
      </c>
    </row>
    <row r="7" spans="1:5" ht="29.95" customHeight="1" x14ac:dyDescent="0.25">
      <c r="B7" s="1194" t="s">
        <v>1787</v>
      </c>
      <c r="C7" s="1194"/>
      <c r="D7" s="1194"/>
      <c r="E7" s="1194"/>
    </row>
    <row r="8" spans="1:5" ht="16.55" customHeight="1" x14ac:dyDescent="0.25">
      <c r="B8" s="15"/>
      <c r="D8" s="14" t="s">
        <v>1486</v>
      </c>
    </row>
    <row r="9" spans="1:5" ht="42.05" customHeight="1" x14ac:dyDescent="0.25">
      <c r="B9" s="41" t="s">
        <v>449</v>
      </c>
      <c r="C9" s="12" t="s">
        <v>1788</v>
      </c>
      <c r="D9" s="12" t="s">
        <v>1789</v>
      </c>
    </row>
    <row r="10" spans="1:5" ht="16.55" customHeight="1" x14ac:dyDescent="0.25">
      <c r="B10" s="45" t="s">
        <v>1790</v>
      </c>
      <c r="C10" s="1081"/>
      <c r="D10" s="1082"/>
    </row>
    <row r="11" spans="1:5" ht="16.55" customHeight="1" x14ac:dyDescent="0.25">
      <c r="B11" s="37" t="s">
        <v>664</v>
      </c>
      <c r="C11" s="1082"/>
      <c r="D11" s="1083"/>
    </row>
    <row r="12" spans="1:5" ht="16.55" customHeight="1" x14ac:dyDescent="0.25">
      <c r="B12" s="37" t="s">
        <v>1791</v>
      </c>
      <c r="C12" s="1084"/>
      <c r="D12" s="1082"/>
    </row>
    <row r="13" spans="1:5" ht="16.55" customHeight="1" x14ac:dyDescent="0.25">
      <c r="B13" s="37" t="s">
        <v>1792</v>
      </c>
      <c r="C13" s="1082"/>
      <c r="D13" s="643"/>
    </row>
    <row r="14" spans="1:5" ht="16.55" customHeight="1" x14ac:dyDescent="0.25">
      <c r="B14" s="105" t="s">
        <v>1013</v>
      </c>
      <c r="C14" s="1085"/>
      <c r="D14" s="1082"/>
    </row>
    <row r="15" spans="1:5" ht="16.55" customHeight="1" x14ac:dyDescent="0.25">
      <c r="B15" s="18" t="s">
        <v>270</v>
      </c>
      <c r="C15" s="1086"/>
      <c r="D15" s="1086"/>
    </row>
    <row r="17" spans="2:5" ht="16.55" customHeight="1" x14ac:dyDescent="0.25">
      <c r="B17" s="111"/>
      <c r="C17" s="111"/>
      <c r="D17" s="111"/>
      <c r="E17" s="111"/>
    </row>
    <row r="18" spans="2:5" ht="27.95" customHeight="1" x14ac:dyDescent="0.25">
      <c r="B18" s="4" t="s">
        <v>1793</v>
      </c>
      <c r="C18" s="67"/>
      <c r="D18" s="67"/>
      <c r="E18" s="67"/>
    </row>
    <row r="19" spans="2:5" ht="16.55" customHeight="1" x14ac:dyDescent="0.25">
      <c r="D19" s="67"/>
      <c r="E19" s="67"/>
    </row>
    <row r="21" spans="2:5" ht="16.55" customHeight="1" x14ac:dyDescent="0.25">
      <c r="D21" s="67"/>
      <c r="E21" s="67"/>
    </row>
    <row r="25" spans="2:5" ht="9.8000000000000007" customHeight="1" x14ac:dyDescent="0.25"/>
    <row r="26" spans="2:5" s="67" customFormat="1" ht="11.95" customHeight="1" x14ac:dyDescent="0.25">
      <c r="B26" s="14"/>
      <c r="C26" s="14"/>
      <c r="D26" s="14"/>
      <c r="E26" s="14"/>
    </row>
    <row r="27" spans="2:5" s="67" customFormat="1" ht="11.95" customHeight="1" x14ac:dyDescent="0.25">
      <c r="B27" s="14"/>
      <c r="C27" s="14"/>
      <c r="D27" s="14"/>
      <c r="E27" s="14"/>
    </row>
    <row r="28" spans="2:5" ht="11.95" customHeight="1" x14ac:dyDescent="0.25"/>
    <row r="29" spans="2:5" s="67" customFormat="1" ht="11.95" customHeight="1" x14ac:dyDescent="0.25">
      <c r="B29" s="14"/>
      <c r="C29" s="14"/>
      <c r="D29" s="14"/>
      <c r="E29" s="14"/>
    </row>
  </sheetData>
  <mergeCells count="1">
    <mergeCell ref="B7:E7"/>
  </mergeCells>
  <pageMargins left="0.78740157499999996" right="0.78740157499999996" top="0.984251969" bottom="0.984251969" header="0.4921259845" footer="0.4921259845"/>
  <pageSetup paperSize="9" orientation="portrait"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6">
    <pageSetUpPr fitToPage="1"/>
  </sheetPr>
  <dimension ref="A1:D14"/>
  <sheetViews>
    <sheetView showGridLines="0" workbookViewId="0">
      <selection sqref="A1:H1"/>
    </sheetView>
  </sheetViews>
  <sheetFormatPr baseColWidth="10" defaultColWidth="11.453125" defaultRowHeight="16.55" customHeight="1" x14ac:dyDescent="0.25"/>
  <cols>
    <col min="1" max="1" width="9.1796875" style="14" customWidth="1"/>
    <col min="2" max="2" width="42.54296875" style="14" customWidth="1"/>
    <col min="3" max="4" width="16.7265625" style="280" customWidth="1"/>
    <col min="5" max="16384" width="11.453125" style="14"/>
  </cols>
  <sheetData>
    <row r="1" spans="1:4" ht="16.55" customHeight="1" x14ac:dyDescent="0.25">
      <c r="A1" s="15" t="s">
        <v>1409</v>
      </c>
      <c r="B1" s="15" t="str">
        <f>'D04'!B1</f>
        <v xml:space="preserve"> ………………… </v>
      </c>
    </row>
    <row r="2" spans="1:4" ht="16.55" customHeight="1" x14ac:dyDescent="0.25">
      <c r="A2" s="15" t="s">
        <v>1408</v>
      </c>
      <c r="B2" s="155"/>
    </row>
    <row r="3" spans="1:4" ht="29.95" customHeight="1" x14ac:dyDescent="0.25">
      <c r="B3" s="1194" t="s">
        <v>650</v>
      </c>
      <c r="C3" s="1116"/>
      <c r="D3" s="1116"/>
    </row>
    <row r="4" spans="1:4" ht="16.55" customHeight="1" x14ac:dyDescent="0.25">
      <c r="D4" s="688" t="s">
        <v>1628</v>
      </c>
    </row>
    <row r="5" spans="1:4" ht="16.55" customHeight="1" x14ac:dyDescent="0.25">
      <c r="B5" s="17" t="s">
        <v>449</v>
      </c>
      <c r="C5" s="317" t="s">
        <v>450</v>
      </c>
      <c r="D5" s="317" t="s">
        <v>451</v>
      </c>
    </row>
    <row r="6" spans="1:4" ht="39.9" customHeight="1" x14ac:dyDescent="0.25">
      <c r="B6" s="35" t="s">
        <v>452</v>
      </c>
      <c r="C6" s="434"/>
      <c r="D6" s="434"/>
    </row>
    <row r="7" spans="1:4" ht="39.9" customHeight="1" x14ac:dyDescent="0.25">
      <c r="B7" s="35" t="s">
        <v>453</v>
      </c>
      <c r="C7" s="434"/>
      <c r="D7" s="434"/>
    </row>
    <row r="8" spans="1:4" ht="39.9" customHeight="1" x14ac:dyDescent="0.25">
      <c r="B8" s="35" t="s">
        <v>454</v>
      </c>
      <c r="C8" s="434"/>
      <c r="D8" s="434"/>
    </row>
    <row r="9" spans="1:4" ht="39.9" customHeight="1" x14ac:dyDescent="0.25">
      <c r="B9" s="35" t="s">
        <v>455</v>
      </c>
      <c r="C9" s="434"/>
      <c r="D9" s="434"/>
    </row>
    <row r="10" spans="1:4" ht="39.9" customHeight="1" x14ac:dyDescent="0.25">
      <c r="B10" s="35" t="s">
        <v>456</v>
      </c>
      <c r="C10" s="434"/>
      <c r="D10" s="434"/>
    </row>
    <row r="11" spans="1:4" ht="39.9" customHeight="1" x14ac:dyDescent="0.25">
      <c r="B11" s="35" t="s">
        <v>457</v>
      </c>
      <c r="C11" s="434"/>
      <c r="D11" s="434"/>
    </row>
    <row r="12" spans="1:4" ht="39.9" customHeight="1" x14ac:dyDescent="0.25">
      <c r="B12" s="35" t="s">
        <v>458</v>
      </c>
      <c r="C12" s="434"/>
      <c r="D12" s="434"/>
    </row>
    <row r="13" spans="1:4" ht="39.9" customHeight="1" x14ac:dyDescent="0.25">
      <c r="B13" s="36" t="s">
        <v>459</v>
      </c>
      <c r="C13" s="488"/>
      <c r="D13" s="488"/>
    </row>
    <row r="14" spans="1:4" ht="39.9" customHeight="1" x14ac:dyDescent="0.25">
      <c r="B14" s="199" t="s">
        <v>763</v>
      </c>
      <c r="C14" s="443">
        <f>C7+C8+C9+C10+C11+C12-C6+C13</f>
        <v>0</v>
      </c>
      <c r="D14" s="443">
        <f>D7+D8+D9+D10+D11+D12-D6+D13</f>
        <v>0</v>
      </c>
    </row>
  </sheetData>
  <mergeCells count="1">
    <mergeCell ref="B3:D3"/>
  </mergeCells>
  <phoneticPr fontId="14" type="noConversion"/>
  <pageMargins left="0.78740157499999996" right="0.78740157499999996" top="0.984251969" bottom="0.984251969" header="0.4921259845" footer="0.4921259845"/>
  <pageSetup paperSize="9" orientation="portrait"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7">
    <pageSetUpPr fitToPage="1"/>
  </sheetPr>
  <dimension ref="A1:J19"/>
  <sheetViews>
    <sheetView showGridLines="0" workbookViewId="0">
      <selection sqref="A1:H1"/>
    </sheetView>
  </sheetViews>
  <sheetFormatPr baseColWidth="10" defaultColWidth="11.453125" defaultRowHeight="16.55" customHeight="1" x14ac:dyDescent="0.25"/>
  <cols>
    <col min="1" max="1" width="8.26953125" style="14" customWidth="1"/>
    <col min="2" max="2" width="38.1796875" style="14" customWidth="1"/>
    <col min="3" max="10" width="11.7265625" style="280" customWidth="1"/>
    <col min="11" max="16384" width="11.453125" style="14"/>
  </cols>
  <sheetData>
    <row r="1" spans="1:10" ht="16.55" customHeight="1" x14ac:dyDescent="0.25">
      <c r="A1" s="15" t="s">
        <v>461</v>
      </c>
      <c r="B1" s="15" t="str">
        <f>'D04'!B1</f>
        <v xml:space="preserve"> ………………… </v>
      </c>
    </row>
    <row r="2" spans="1:10" ht="16.55" customHeight="1" x14ac:dyDescent="0.25">
      <c r="A2" s="15" t="s">
        <v>1408</v>
      </c>
      <c r="B2" s="155">
        <f>'D04'!B2</f>
        <v>0</v>
      </c>
    </row>
    <row r="5" spans="1:10" ht="29.95" customHeight="1" x14ac:dyDescent="0.25">
      <c r="B5" s="1194" t="s">
        <v>651</v>
      </c>
      <c r="C5" s="1194"/>
      <c r="D5" s="1194"/>
      <c r="E5" s="1194"/>
      <c r="F5" s="1194"/>
      <c r="G5" s="1194"/>
      <c r="H5" s="1194"/>
      <c r="I5" s="1194"/>
      <c r="J5" s="1194"/>
    </row>
    <row r="6" spans="1:10" ht="16.55" customHeight="1" x14ac:dyDescent="0.25">
      <c r="B6" s="155"/>
      <c r="I6" s="280" t="s">
        <v>1628</v>
      </c>
    </row>
    <row r="7" spans="1:10" ht="16.55" customHeight="1" x14ac:dyDescent="0.25">
      <c r="B7" s="24" t="s">
        <v>1506</v>
      </c>
      <c r="C7" s="1258" t="s">
        <v>981</v>
      </c>
      <c r="D7" s="1550"/>
      <c r="E7" s="1550"/>
      <c r="F7" s="1259"/>
      <c r="G7" s="1258" t="s">
        <v>982</v>
      </c>
      <c r="H7" s="1550"/>
      <c r="I7" s="1550"/>
      <c r="J7" s="1259"/>
    </row>
    <row r="8" spans="1:10" ht="16.55" customHeight="1" x14ac:dyDescent="0.25">
      <c r="B8" s="131"/>
      <c r="C8" s="287" t="s">
        <v>983</v>
      </c>
      <c r="D8" s="287" t="s">
        <v>984</v>
      </c>
      <c r="E8" s="287" t="s">
        <v>985</v>
      </c>
      <c r="F8" s="287" t="s">
        <v>856</v>
      </c>
      <c r="G8" s="287" t="s">
        <v>983</v>
      </c>
      <c r="H8" s="287" t="s">
        <v>984</v>
      </c>
      <c r="I8" s="287" t="s">
        <v>985</v>
      </c>
      <c r="J8" s="287" t="s">
        <v>856</v>
      </c>
    </row>
    <row r="9" spans="1:10" ht="16.55" customHeight="1" x14ac:dyDescent="0.25">
      <c r="B9" s="38" t="s">
        <v>986</v>
      </c>
      <c r="C9" s="259"/>
      <c r="D9" s="291"/>
      <c r="E9" s="291"/>
      <c r="F9" s="259"/>
      <c r="G9" s="259"/>
      <c r="H9" s="291"/>
      <c r="I9" s="291"/>
      <c r="J9" s="259"/>
    </row>
    <row r="10" spans="1:10" ht="16.55" customHeight="1" x14ac:dyDescent="0.25">
      <c r="B10" s="37" t="s">
        <v>987</v>
      </c>
      <c r="C10" s="257"/>
      <c r="D10" s="291"/>
      <c r="E10" s="291"/>
      <c r="F10" s="264">
        <f>SUM(C10:E10)</f>
        <v>0</v>
      </c>
      <c r="G10" s="257"/>
      <c r="H10" s="291"/>
      <c r="I10" s="291"/>
      <c r="J10" s="264">
        <f>SUM(G10:I10)</f>
        <v>0</v>
      </c>
    </row>
    <row r="11" spans="1:10" ht="16.55" customHeight="1" x14ac:dyDescent="0.25">
      <c r="B11" s="37" t="s">
        <v>988</v>
      </c>
      <c r="C11" s="257"/>
      <c r="D11" s="291"/>
      <c r="E11" s="291"/>
      <c r="F11" s="264">
        <f>SUM(C11:E11)</f>
        <v>0</v>
      </c>
      <c r="G11" s="257"/>
      <c r="H11" s="291"/>
      <c r="I11" s="291"/>
      <c r="J11" s="264">
        <f>SUM(G11:I11)</f>
        <v>0</v>
      </c>
    </row>
    <row r="12" spans="1:10" ht="16.55" customHeight="1" x14ac:dyDescent="0.25">
      <c r="B12" s="105" t="s">
        <v>989</v>
      </c>
      <c r="C12" s="260"/>
      <c r="D12" s="260" t="s">
        <v>990</v>
      </c>
      <c r="E12" s="260" t="s">
        <v>990</v>
      </c>
      <c r="F12" s="265">
        <f>C12</f>
        <v>0</v>
      </c>
      <c r="G12" s="260"/>
      <c r="H12" s="260" t="s">
        <v>990</v>
      </c>
      <c r="I12" s="260" t="s">
        <v>990</v>
      </c>
      <c r="J12" s="265">
        <f>G12</f>
        <v>0</v>
      </c>
    </row>
    <row r="13" spans="1:10" ht="16.55" customHeight="1" x14ac:dyDescent="0.25">
      <c r="B13" s="21" t="s">
        <v>991</v>
      </c>
      <c r="C13" s="443">
        <f>C10+C11+C12</f>
        <v>0</v>
      </c>
      <c r="D13" s="443">
        <f>D10+D11</f>
        <v>0</v>
      </c>
      <c r="E13" s="443">
        <f>E10+E11</f>
        <v>0</v>
      </c>
      <c r="F13" s="443">
        <f>F10+F11+F12</f>
        <v>0</v>
      </c>
      <c r="G13" s="443">
        <f>G10+G11+G12</f>
        <v>0</v>
      </c>
      <c r="H13" s="443">
        <f>H10+H11</f>
        <v>0</v>
      </c>
      <c r="I13" s="443">
        <f>I10+I11</f>
        <v>0</v>
      </c>
      <c r="J13" s="443">
        <f>J10+J11+J12</f>
        <v>0</v>
      </c>
    </row>
    <row r="14" spans="1:10" ht="16.55" customHeight="1" x14ac:dyDescent="0.25">
      <c r="B14" s="38" t="s">
        <v>992</v>
      </c>
      <c r="C14" s="259"/>
      <c r="D14" s="291"/>
      <c r="E14" s="291"/>
      <c r="F14" s="259"/>
      <c r="G14" s="259"/>
      <c r="H14" s="291"/>
      <c r="I14" s="291"/>
      <c r="J14" s="259"/>
    </row>
    <row r="15" spans="1:10" ht="16.55" customHeight="1" x14ac:dyDescent="0.25">
      <c r="B15" s="37" t="s">
        <v>993</v>
      </c>
      <c r="C15" s="257"/>
      <c r="D15" s="291"/>
      <c r="E15" s="291"/>
      <c r="F15" s="264">
        <f>SUM(C15:E15)</f>
        <v>0</v>
      </c>
      <c r="G15" s="257"/>
      <c r="H15" s="291"/>
      <c r="I15" s="291"/>
      <c r="J15" s="264">
        <f>SUM(G15:I15)</f>
        <v>0</v>
      </c>
    </row>
    <row r="16" spans="1:10" ht="16.55" customHeight="1" x14ac:dyDescent="0.25">
      <c r="B16" s="37" t="s">
        <v>994</v>
      </c>
      <c r="C16" s="257"/>
      <c r="D16" s="291"/>
      <c r="E16" s="291"/>
      <c r="F16" s="264">
        <f>SUM(C16:E16)</f>
        <v>0</v>
      </c>
      <c r="G16" s="257"/>
      <c r="H16" s="291"/>
      <c r="I16" s="291"/>
      <c r="J16" s="264">
        <f>SUM(G16:I16)</f>
        <v>0</v>
      </c>
    </row>
    <row r="17" spans="2:10" ht="16.55" customHeight="1" x14ac:dyDescent="0.25">
      <c r="B17" s="105" t="s">
        <v>995</v>
      </c>
      <c r="C17" s="260"/>
      <c r="D17" s="260" t="s">
        <v>990</v>
      </c>
      <c r="E17" s="260" t="s">
        <v>990</v>
      </c>
      <c r="F17" s="265">
        <f>C17</f>
        <v>0</v>
      </c>
      <c r="G17" s="260"/>
      <c r="H17" s="260" t="s">
        <v>990</v>
      </c>
      <c r="I17" s="260" t="s">
        <v>990</v>
      </c>
      <c r="J17" s="265">
        <f>G17</f>
        <v>0</v>
      </c>
    </row>
    <row r="18" spans="2:10" ht="16.55" customHeight="1" x14ac:dyDescent="0.25">
      <c r="B18" s="21" t="s">
        <v>652</v>
      </c>
      <c r="C18" s="443">
        <f>C15+C16+C17</f>
        <v>0</v>
      </c>
      <c r="D18" s="443">
        <f>D15+D16</f>
        <v>0</v>
      </c>
      <c r="E18" s="443">
        <f>E15+E16</f>
        <v>0</v>
      </c>
      <c r="F18" s="443">
        <f>F15+F16+F17</f>
        <v>0</v>
      </c>
      <c r="G18" s="443">
        <f>G15+G16+G17</f>
        <v>0</v>
      </c>
      <c r="H18" s="443">
        <f>H15+H16</f>
        <v>0</v>
      </c>
      <c r="I18" s="443">
        <f>I15+I16</f>
        <v>0</v>
      </c>
      <c r="J18" s="443">
        <f>J15+J16+J17</f>
        <v>0</v>
      </c>
    </row>
    <row r="19" spans="2:10" ht="16.55" customHeight="1" x14ac:dyDescent="0.25">
      <c r="B19" s="224" t="s">
        <v>12</v>
      </c>
      <c r="C19" s="443">
        <f>C13+C18</f>
        <v>0</v>
      </c>
      <c r="D19" s="443">
        <f t="shared" ref="D19:J19" si="0">D13+D18</f>
        <v>0</v>
      </c>
      <c r="E19" s="443">
        <f t="shared" si="0"/>
        <v>0</v>
      </c>
      <c r="F19" s="443">
        <f t="shared" si="0"/>
        <v>0</v>
      </c>
      <c r="G19" s="443">
        <f t="shared" si="0"/>
        <v>0</v>
      </c>
      <c r="H19" s="443">
        <f t="shared" si="0"/>
        <v>0</v>
      </c>
      <c r="I19" s="443">
        <f t="shared" si="0"/>
        <v>0</v>
      </c>
      <c r="J19" s="443">
        <f t="shared" si="0"/>
        <v>0</v>
      </c>
    </row>
  </sheetData>
  <mergeCells count="3">
    <mergeCell ref="B5:J5"/>
    <mergeCell ref="C7:F7"/>
    <mergeCell ref="G7:J7"/>
  </mergeCells>
  <phoneticPr fontId="14" type="noConversion"/>
  <printOptions horizontalCentered="1"/>
  <pageMargins left="0.39370078740157483" right="0.39370078740157483" top="0.98425196850393704" bottom="0.98425196850393704" header="0.51181102362204722" footer="0.51181102362204722"/>
  <pageSetup paperSize="9" orientation="landscape" r:id="rId1"/>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8">
    <pageSetUpPr fitToPage="1"/>
  </sheetPr>
  <dimension ref="A1:F20"/>
  <sheetViews>
    <sheetView showGridLines="0" workbookViewId="0">
      <selection sqref="A1:H1"/>
    </sheetView>
  </sheetViews>
  <sheetFormatPr baseColWidth="10" defaultColWidth="11.453125" defaultRowHeight="16.55" customHeight="1" x14ac:dyDescent="0.25"/>
  <cols>
    <col min="1" max="1" width="9.26953125" style="14" customWidth="1"/>
    <col min="2" max="2" width="42" style="14" customWidth="1"/>
    <col min="3" max="6" width="20.7265625" style="280" customWidth="1"/>
    <col min="7" max="16384" width="11.453125" style="14"/>
  </cols>
  <sheetData>
    <row r="1" spans="1:6" ht="16.55" customHeight="1" x14ac:dyDescent="0.25">
      <c r="A1" s="15" t="s">
        <v>461</v>
      </c>
      <c r="B1" s="14" t="str">
        <f>'D04'!B1</f>
        <v xml:space="preserve"> ………………… </v>
      </c>
    </row>
    <row r="2" spans="1:6" ht="16.55" customHeight="1" x14ac:dyDescent="0.25">
      <c r="A2" s="15" t="s">
        <v>1408</v>
      </c>
      <c r="B2" s="155">
        <f>'D04'!B2</f>
        <v>0</v>
      </c>
    </row>
    <row r="3" spans="1:6" ht="29.95" customHeight="1" x14ac:dyDescent="0.25">
      <c r="B3" s="1194" t="s">
        <v>654</v>
      </c>
      <c r="C3" s="1194"/>
      <c r="D3" s="1194"/>
      <c r="E3" s="1194"/>
      <c r="F3" s="1194"/>
    </row>
    <row r="4" spans="1:6" ht="16.55" customHeight="1" x14ac:dyDescent="0.25">
      <c r="F4" s="689" t="s">
        <v>653</v>
      </c>
    </row>
    <row r="5" spans="1:6" ht="27.95" customHeight="1" x14ac:dyDescent="0.25">
      <c r="B5" s="1174" t="s">
        <v>996</v>
      </c>
      <c r="C5" s="1455" t="s">
        <v>655</v>
      </c>
      <c r="D5" s="1457"/>
      <c r="E5" s="1387" t="s">
        <v>997</v>
      </c>
      <c r="F5" s="1389"/>
    </row>
    <row r="6" spans="1:6" ht="16.55" customHeight="1" x14ac:dyDescent="0.25">
      <c r="B6" s="1176"/>
      <c r="C6" s="243" t="s">
        <v>450</v>
      </c>
      <c r="D6" s="317" t="s">
        <v>451</v>
      </c>
      <c r="E6" s="243" t="s">
        <v>450</v>
      </c>
      <c r="F6" s="317" t="s">
        <v>451</v>
      </c>
    </row>
    <row r="7" spans="1:6" ht="16.55" customHeight="1" x14ac:dyDescent="0.25">
      <c r="B7" s="71"/>
      <c r="C7" s="690"/>
      <c r="D7" s="691"/>
      <c r="E7" s="691"/>
      <c r="F7" s="691"/>
    </row>
    <row r="8" spans="1:6" ht="16.55" customHeight="1" x14ac:dyDescent="0.25">
      <c r="B8" s="71"/>
      <c r="C8" s="692"/>
      <c r="D8" s="693"/>
      <c r="E8" s="693"/>
      <c r="F8" s="693"/>
    </row>
    <row r="9" spans="1:6" ht="16.55" customHeight="1" x14ac:dyDescent="0.25">
      <c r="B9" s="71"/>
      <c r="C9" s="692"/>
      <c r="D9" s="693"/>
      <c r="E9" s="693"/>
      <c r="F9" s="693"/>
    </row>
    <row r="10" spans="1:6" ht="16.55" customHeight="1" x14ac:dyDescent="0.25">
      <c r="B10" s="71"/>
      <c r="C10" s="692"/>
      <c r="D10" s="693"/>
      <c r="E10" s="693"/>
      <c r="F10" s="693"/>
    </row>
    <row r="11" spans="1:6" ht="16.55" customHeight="1" x14ac:dyDescent="0.25">
      <c r="B11" s="71"/>
      <c r="C11" s="692"/>
      <c r="D11" s="693"/>
      <c r="E11" s="693"/>
      <c r="F11" s="693"/>
    </row>
    <row r="12" spans="1:6" ht="16.55" customHeight="1" x14ac:dyDescent="0.25">
      <c r="B12" s="71"/>
      <c r="C12" s="692"/>
      <c r="D12" s="693"/>
      <c r="E12" s="693"/>
      <c r="F12" s="693"/>
    </row>
    <row r="13" spans="1:6" ht="16.55" customHeight="1" x14ac:dyDescent="0.25">
      <c r="B13" s="71"/>
      <c r="C13" s="692"/>
      <c r="D13" s="693"/>
      <c r="E13" s="693"/>
      <c r="F13" s="693"/>
    </row>
    <row r="14" spans="1:6" ht="16.55" customHeight="1" x14ac:dyDescent="0.25">
      <c r="B14" s="71"/>
      <c r="C14" s="692"/>
      <c r="D14" s="693"/>
      <c r="E14" s="693"/>
      <c r="F14" s="693"/>
    </row>
    <row r="15" spans="1:6" ht="16.55" customHeight="1" x14ac:dyDescent="0.25">
      <c r="B15" s="71"/>
      <c r="C15" s="692"/>
      <c r="D15" s="693"/>
      <c r="E15" s="693"/>
      <c r="F15" s="693"/>
    </row>
    <row r="16" spans="1:6" ht="16.55" customHeight="1" x14ac:dyDescent="0.25">
      <c r="B16" s="71"/>
      <c r="C16" s="692"/>
      <c r="D16" s="693"/>
      <c r="E16" s="693"/>
      <c r="F16" s="693"/>
    </row>
    <row r="17" spans="2:6" ht="16.55" customHeight="1" x14ac:dyDescent="0.25">
      <c r="B17" s="38"/>
      <c r="C17" s="694"/>
      <c r="D17" s="695"/>
      <c r="E17" s="695"/>
      <c r="F17" s="695"/>
    </row>
    <row r="18" spans="2:6" ht="16.55" customHeight="1" x14ac:dyDescent="0.25">
      <c r="B18" s="17" t="s">
        <v>998</v>
      </c>
      <c r="C18" s="443">
        <f>SUM(C7:C17)</f>
        <v>0</v>
      </c>
      <c r="D18" s="443">
        <f>SUM(D7:D17)</f>
        <v>0</v>
      </c>
      <c r="E18" s="443">
        <f>SUM(E7:E17)</f>
        <v>0</v>
      </c>
      <c r="F18" s="443">
        <f>SUM(F7:F17)</f>
        <v>0</v>
      </c>
    </row>
    <row r="19" spans="2:6" ht="16.55" customHeight="1" x14ac:dyDescent="0.25">
      <c r="B19" s="21" t="s">
        <v>999</v>
      </c>
      <c r="C19" s="287"/>
      <c r="D19" s="287"/>
      <c r="E19" s="287"/>
      <c r="F19" s="287"/>
    </row>
    <row r="20" spans="2:6" ht="16.55" customHeight="1" x14ac:dyDescent="0.25">
      <c r="B20" s="21" t="s">
        <v>1000</v>
      </c>
      <c r="C20" s="443">
        <f>C18+C19</f>
        <v>0</v>
      </c>
      <c r="D20" s="443">
        <f>D18+D19</f>
        <v>0</v>
      </c>
      <c r="E20" s="443">
        <f>E18+E19</f>
        <v>0</v>
      </c>
      <c r="F20" s="443">
        <f>F18+F19</f>
        <v>0</v>
      </c>
    </row>
  </sheetData>
  <mergeCells count="4">
    <mergeCell ref="B3:F3"/>
    <mergeCell ref="C5:D5"/>
    <mergeCell ref="E5:F5"/>
    <mergeCell ref="B5:B6"/>
  </mergeCells>
  <phoneticPr fontId="14" type="noConversion"/>
  <printOptions horizontalCentered="1"/>
  <pageMargins left="0.39370078740157483" right="0.39370078740157483" top="0.98425196850393704" bottom="0.98425196850393704" header="0.51181102362204722" footer="0.51181102362204722"/>
  <pageSetup paperSize="9" orientation="landscape"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9">
    <pageSetUpPr fitToPage="1"/>
  </sheetPr>
  <dimension ref="A1:F14"/>
  <sheetViews>
    <sheetView showGridLines="0" workbookViewId="0">
      <selection sqref="A1:H1"/>
    </sheetView>
  </sheetViews>
  <sheetFormatPr baseColWidth="10" defaultColWidth="11.453125" defaultRowHeight="16.55" customHeight="1" x14ac:dyDescent="0.25"/>
  <cols>
    <col min="1" max="1" width="8.54296875" style="183" customWidth="1"/>
    <col min="2" max="2" width="42.26953125" style="183" customWidth="1"/>
    <col min="3" max="6" width="20.7265625" style="183" customWidth="1"/>
    <col min="7" max="16384" width="11.453125" style="183"/>
  </cols>
  <sheetData>
    <row r="1" spans="1:6" ht="16.55" customHeight="1" x14ac:dyDescent="0.25">
      <c r="A1" s="184" t="s">
        <v>461</v>
      </c>
      <c r="B1" s="184" t="s">
        <v>1319</v>
      </c>
    </row>
    <row r="2" spans="1:6" ht="16.55" customHeight="1" x14ac:dyDescent="0.25">
      <c r="A2" s="184" t="s">
        <v>660</v>
      </c>
      <c r="B2" s="184" t="s">
        <v>1319</v>
      </c>
    </row>
    <row r="3" spans="1:6" ht="29.95" customHeight="1" x14ac:dyDescent="0.25">
      <c r="B3" s="1553" t="s">
        <v>656</v>
      </c>
      <c r="C3" s="1554"/>
      <c r="D3" s="1554"/>
      <c r="E3" s="1554"/>
      <c r="F3" s="1554"/>
    </row>
    <row r="4" spans="1:6" ht="16.55" customHeight="1" x14ac:dyDescent="0.25">
      <c r="B4" s="205"/>
      <c r="F4" s="183" t="s">
        <v>1628</v>
      </c>
    </row>
    <row r="5" spans="1:6" ht="27.95" customHeight="1" x14ac:dyDescent="0.25">
      <c r="B5" s="1557" t="s">
        <v>657</v>
      </c>
      <c r="C5" s="1555" t="s">
        <v>13</v>
      </c>
      <c r="D5" s="1557" t="s">
        <v>658</v>
      </c>
      <c r="E5" s="1551" t="s">
        <v>659</v>
      </c>
      <c r="F5" s="1552"/>
    </row>
    <row r="6" spans="1:6" ht="16.55" customHeight="1" x14ac:dyDescent="0.25">
      <c r="B6" s="1559"/>
      <c r="C6" s="1556"/>
      <c r="D6" s="1558"/>
      <c r="E6" s="217" t="s">
        <v>451</v>
      </c>
      <c r="F6" s="217" t="s">
        <v>450</v>
      </c>
    </row>
    <row r="7" spans="1:6" ht="16.55" customHeight="1" x14ac:dyDescent="0.25">
      <c r="B7" s="206" t="s">
        <v>1001</v>
      </c>
      <c r="C7" s="209"/>
      <c r="D7" s="208"/>
      <c r="E7" s="427" t="e">
        <f>(C7-D7)/C7</f>
        <v>#DIV/0!</v>
      </c>
      <c r="F7" s="208"/>
    </row>
    <row r="8" spans="1:6" ht="16.55" customHeight="1" x14ac:dyDescent="0.25">
      <c r="B8" s="206" t="s">
        <v>1002</v>
      </c>
      <c r="C8" s="209"/>
      <c r="D8" s="210"/>
      <c r="E8" s="427" t="e">
        <f t="shared" ref="E8:E14" si="0">(C8-D8)/C8</f>
        <v>#DIV/0!</v>
      </c>
      <c r="F8" s="210"/>
    </row>
    <row r="9" spans="1:6" ht="16.55" customHeight="1" x14ac:dyDescent="0.25">
      <c r="B9" s="211" t="s">
        <v>1003</v>
      </c>
      <c r="C9" s="212"/>
      <c r="D9" s="213"/>
      <c r="E9" s="427" t="e">
        <f t="shared" si="0"/>
        <v>#DIV/0!</v>
      </c>
      <c r="F9" s="213"/>
    </row>
    <row r="10" spans="1:6" ht="16.55" customHeight="1" x14ac:dyDescent="0.25">
      <c r="B10" s="214" t="s">
        <v>1004</v>
      </c>
      <c r="C10" s="426">
        <f>C7+C8+C9</f>
        <v>0</v>
      </c>
      <c r="D10" s="426">
        <f>D7+D8+D9</f>
        <v>0</v>
      </c>
      <c r="E10" s="427" t="e">
        <f t="shared" si="0"/>
        <v>#DIV/0!</v>
      </c>
      <c r="F10" s="215"/>
    </row>
    <row r="11" spans="1:6" ht="16.55" customHeight="1" x14ac:dyDescent="0.25">
      <c r="B11" s="206" t="s">
        <v>1005</v>
      </c>
      <c r="C11" s="207"/>
      <c r="D11" s="207"/>
      <c r="E11" s="427" t="e">
        <f t="shared" si="0"/>
        <v>#DIV/0!</v>
      </c>
      <c r="F11" s="208"/>
    </row>
    <row r="12" spans="1:6" ht="16.55" customHeight="1" x14ac:dyDescent="0.25">
      <c r="B12" s="211" t="s">
        <v>1006</v>
      </c>
      <c r="C12" s="212"/>
      <c r="D12" s="212"/>
      <c r="E12" s="427" t="e">
        <f t="shared" si="0"/>
        <v>#DIV/0!</v>
      </c>
      <c r="F12" s="213"/>
    </row>
    <row r="13" spans="1:6" ht="16.55" customHeight="1" x14ac:dyDescent="0.25">
      <c r="B13" s="214" t="s">
        <v>1007</v>
      </c>
      <c r="C13" s="426">
        <f>C11+C12</f>
        <v>0</v>
      </c>
      <c r="D13" s="426">
        <f>D11+D12</f>
        <v>0</v>
      </c>
      <c r="E13" s="427" t="e">
        <f t="shared" si="0"/>
        <v>#DIV/0!</v>
      </c>
      <c r="F13" s="215"/>
    </row>
    <row r="14" spans="1:6" ht="16.55" customHeight="1" x14ac:dyDescent="0.25">
      <c r="B14" s="425" t="s">
        <v>400</v>
      </c>
      <c r="C14" s="426">
        <f>C10+C13</f>
        <v>0</v>
      </c>
      <c r="D14" s="426">
        <f>D10+D13</f>
        <v>0</v>
      </c>
      <c r="E14" s="427" t="e">
        <f t="shared" si="0"/>
        <v>#DIV/0!</v>
      </c>
      <c r="F14" s="216"/>
    </row>
  </sheetData>
  <mergeCells count="5">
    <mergeCell ref="E5:F5"/>
    <mergeCell ref="B3:F3"/>
    <mergeCell ref="C5:C6"/>
    <mergeCell ref="D5:D6"/>
    <mergeCell ref="B5:B6"/>
  </mergeCells>
  <phoneticPr fontId="14" type="noConversion"/>
  <printOptions horizontalCentered="1"/>
  <pageMargins left="0.39370078740157483" right="0.39370078740157483" top="0.59055118110236227" bottom="0.39370078740157483" header="0.51181102362204722" footer="0.51181102362204722"/>
  <pageSetup paperSize="9" orientation="landscape"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0">
    <pageSetUpPr fitToPage="1"/>
  </sheetPr>
  <dimension ref="A1:N28"/>
  <sheetViews>
    <sheetView showGridLines="0" workbookViewId="0">
      <selection sqref="A1:H1"/>
    </sheetView>
  </sheetViews>
  <sheetFormatPr baseColWidth="10" defaultColWidth="11.453125" defaultRowHeight="16.55" customHeight="1" x14ac:dyDescent="0.25"/>
  <cols>
    <col min="1" max="1" width="9" style="14" customWidth="1"/>
    <col min="2" max="2" width="28.453125" style="14" customWidth="1"/>
    <col min="3" max="10" width="10.7265625" style="14" customWidth="1"/>
    <col min="11" max="11" width="11.7265625" style="14" customWidth="1"/>
    <col min="12" max="13" width="10.7265625" style="14" customWidth="1"/>
    <col min="14" max="16384" width="11.453125" style="14"/>
  </cols>
  <sheetData>
    <row r="1" spans="1:14" ht="16.55" customHeight="1" x14ac:dyDescent="0.25">
      <c r="A1" s="184" t="s">
        <v>461</v>
      </c>
      <c r="B1" s="184" t="s">
        <v>1319</v>
      </c>
    </row>
    <row r="2" spans="1:14" ht="16.55" customHeight="1" x14ac:dyDescent="0.25">
      <c r="A2" s="184" t="s">
        <v>660</v>
      </c>
      <c r="B2" s="184" t="s">
        <v>1319</v>
      </c>
    </row>
    <row r="3" spans="1:14" ht="29.95" customHeight="1" x14ac:dyDescent="0.25">
      <c r="B3" s="1194" t="s">
        <v>661</v>
      </c>
      <c r="C3" s="1194"/>
      <c r="D3" s="1194"/>
      <c r="E3" s="1194"/>
      <c r="F3" s="1194"/>
      <c r="G3" s="1194"/>
      <c r="H3" s="1194"/>
      <c r="I3" s="1194"/>
      <c r="J3" s="1194"/>
      <c r="K3" s="1194"/>
      <c r="L3" s="1194"/>
      <c r="M3" s="1194"/>
    </row>
    <row r="4" spans="1:14" ht="16.55" customHeight="1" x14ac:dyDescent="0.25">
      <c r="B4" s="1116" t="s">
        <v>1008</v>
      </c>
      <c r="C4" s="1116"/>
      <c r="D4" s="1116"/>
      <c r="E4" s="1116"/>
      <c r="F4" s="1116"/>
      <c r="G4" s="1116"/>
      <c r="H4" s="1116"/>
      <c r="I4" s="1116"/>
      <c r="J4" s="1116"/>
      <c r="K4" s="1116"/>
      <c r="L4" s="1116"/>
      <c r="M4" s="1116"/>
    </row>
    <row r="5" spans="1:14" ht="16.55" customHeight="1" x14ac:dyDescent="0.25">
      <c r="B5" s="15" t="s">
        <v>662</v>
      </c>
      <c r="C5" s="184" t="s">
        <v>1319</v>
      </c>
    </row>
    <row r="6" spans="1:14" ht="16.55" customHeight="1" x14ac:dyDescent="0.25">
      <c r="L6" s="14" t="s">
        <v>1628</v>
      </c>
    </row>
    <row r="7" spans="1:14" s="160" customFormat="1" ht="27.95" customHeight="1" x14ac:dyDescent="0.25">
      <c r="B7" s="1174" t="s">
        <v>1009</v>
      </c>
      <c r="C7" s="1174" t="s">
        <v>1010</v>
      </c>
      <c r="D7" s="1181" t="s">
        <v>663</v>
      </c>
      <c r="E7" s="1125"/>
      <c r="F7" s="1174" t="s">
        <v>664</v>
      </c>
      <c r="G7" s="1181" t="s">
        <v>1011</v>
      </c>
      <c r="H7" s="1125"/>
      <c r="I7" s="1174" t="s">
        <v>1012</v>
      </c>
      <c r="J7" s="1174" t="s">
        <v>1013</v>
      </c>
      <c r="K7" s="1174" t="s">
        <v>665</v>
      </c>
      <c r="L7" s="1181" t="s">
        <v>1014</v>
      </c>
      <c r="M7" s="1125"/>
    </row>
    <row r="8" spans="1:14" s="160" customFormat="1" ht="27.95" customHeight="1" x14ac:dyDescent="0.25">
      <c r="B8" s="1176"/>
      <c r="C8" s="1176"/>
      <c r="D8" s="17" t="s">
        <v>451</v>
      </c>
      <c r="E8" s="17" t="s">
        <v>450</v>
      </c>
      <c r="F8" s="1176"/>
      <c r="G8" s="17" t="s">
        <v>451</v>
      </c>
      <c r="H8" s="17" t="s">
        <v>450</v>
      </c>
      <c r="I8" s="1176"/>
      <c r="J8" s="1176"/>
      <c r="K8" s="1176"/>
      <c r="L8" s="42" t="s">
        <v>451</v>
      </c>
      <c r="M8" s="42" t="s">
        <v>450</v>
      </c>
    </row>
    <row r="9" spans="1:14" ht="16.55" customHeight="1" x14ac:dyDescent="0.25">
      <c r="B9" s="37"/>
      <c r="C9" s="161"/>
      <c r="D9" s="161"/>
      <c r="E9" s="161"/>
      <c r="F9" s="161"/>
      <c r="G9" s="173"/>
      <c r="H9" s="161"/>
      <c r="I9" s="161"/>
      <c r="J9" s="161"/>
      <c r="K9" s="161"/>
      <c r="L9" s="161"/>
      <c r="M9" s="161"/>
      <c r="N9" s="157"/>
    </row>
    <row r="10" spans="1:14" ht="16.55" customHeight="1" x14ac:dyDescent="0.25">
      <c r="B10" s="37"/>
      <c r="C10" s="161"/>
      <c r="D10" s="161"/>
      <c r="E10" s="161"/>
      <c r="F10" s="161"/>
      <c r="G10" s="173"/>
      <c r="H10" s="161"/>
      <c r="I10" s="161"/>
      <c r="J10" s="161"/>
      <c r="K10" s="161"/>
      <c r="L10" s="161"/>
      <c r="M10" s="161"/>
      <c r="N10" s="157"/>
    </row>
    <row r="11" spans="1:14" ht="16.55" customHeight="1" x14ac:dyDescent="0.25">
      <c r="B11" s="37"/>
      <c r="C11" s="161"/>
      <c r="D11" s="161"/>
      <c r="E11" s="161"/>
      <c r="F11" s="161"/>
      <c r="G11" s="173"/>
      <c r="H11" s="161"/>
      <c r="I11" s="161"/>
      <c r="J11" s="161"/>
      <c r="K11" s="161"/>
      <c r="L11" s="161"/>
      <c r="M11" s="161"/>
      <c r="N11" s="157"/>
    </row>
    <row r="12" spans="1:14" ht="16.55" customHeight="1" x14ac:dyDescent="0.25">
      <c r="B12" s="37"/>
      <c r="C12" s="161"/>
      <c r="D12" s="161"/>
      <c r="E12" s="161"/>
      <c r="F12" s="161"/>
      <c r="G12" s="173"/>
      <c r="H12" s="161"/>
      <c r="I12" s="161"/>
      <c r="J12" s="161"/>
      <c r="K12" s="161"/>
      <c r="L12" s="161"/>
      <c r="M12" s="161"/>
      <c r="N12" s="157"/>
    </row>
    <row r="13" spans="1:14" ht="16.55" customHeight="1" x14ac:dyDescent="0.25">
      <c r="B13" s="37"/>
      <c r="C13" s="161"/>
      <c r="D13" s="161"/>
      <c r="E13" s="161"/>
      <c r="F13" s="161"/>
      <c r="G13" s="173"/>
      <c r="H13" s="161"/>
      <c r="I13" s="161"/>
      <c r="J13" s="161"/>
      <c r="K13" s="161"/>
      <c r="L13" s="161"/>
      <c r="M13" s="161"/>
      <c r="N13" s="157"/>
    </row>
    <row r="14" spans="1:14" ht="16.55" customHeight="1" x14ac:dyDescent="0.25">
      <c r="B14" s="37"/>
      <c r="C14" s="161"/>
      <c r="D14" s="161"/>
      <c r="E14" s="161"/>
      <c r="F14" s="161"/>
      <c r="G14" s="173"/>
      <c r="H14" s="161"/>
      <c r="I14" s="161"/>
      <c r="J14" s="161"/>
      <c r="K14" s="161"/>
      <c r="L14" s="161"/>
      <c r="M14" s="161"/>
      <c r="N14" s="157"/>
    </row>
    <row r="15" spans="1:14" ht="16.55" customHeight="1" x14ac:dyDescent="0.25">
      <c r="B15" s="37"/>
      <c r="C15" s="161"/>
      <c r="D15" s="161"/>
      <c r="E15" s="161"/>
      <c r="F15" s="161"/>
      <c r="G15" s="173"/>
      <c r="H15" s="161"/>
      <c r="I15" s="161"/>
      <c r="J15" s="161"/>
      <c r="K15" s="161"/>
      <c r="L15" s="161"/>
      <c r="M15" s="161"/>
      <c r="N15" s="157"/>
    </row>
    <row r="16" spans="1:14" ht="16.55" customHeight="1" x14ac:dyDescent="0.25">
      <c r="B16" s="37"/>
      <c r="C16" s="161"/>
      <c r="D16" s="161"/>
      <c r="E16" s="161"/>
      <c r="F16" s="161"/>
      <c r="G16" s="173"/>
      <c r="H16" s="161"/>
      <c r="I16" s="161"/>
      <c r="J16" s="161"/>
      <c r="K16" s="161"/>
      <c r="L16" s="161"/>
      <c r="M16" s="161"/>
      <c r="N16" s="157"/>
    </row>
    <row r="17" spans="2:14" ht="16.55" customHeight="1" x14ac:dyDescent="0.25">
      <c r="B17" s="37"/>
      <c r="C17" s="161"/>
      <c r="D17" s="161"/>
      <c r="E17" s="161"/>
      <c r="F17" s="161"/>
      <c r="G17" s="173"/>
      <c r="H17" s="161"/>
      <c r="I17" s="161"/>
      <c r="J17" s="161"/>
      <c r="K17" s="161"/>
      <c r="L17" s="161"/>
      <c r="M17" s="161"/>
      <c r="N17" s="157"/>
    </row>
    <row r="18" spans="2:14" ht="16.55" customHeight="1" x14ac:dyDescent="0.25">
      <c r="B18" s="37"/>
      <c r="C18" s="161"/>
      <c r="D18" s="161"/>
      <c r="E18" s="161"/>
      <c r="F18" s="161"/>
      <c r="G18" s="173"/>
      <c r="H18" s="161"/>
      <c r="I18" s="161"/>
      <c r="J18" s="161"/>
      <c r="K18" s="161"/>
      <c r="L18" s="161"/>
      <c r="M18" s="161"/>
      <c r="N18" s="157"/>
    </row>
    <row r="19" spans="2:14" ht="16.55" customHeight="1" x14ac:dyDescent="0.25">
      <c r="B19" s="37"/>
      <c r="C19" s="161"/>
      <c r="D19" s="161"/>
      <c r="E19" s="161"/>
      <c r="F19" s="161"/>
      <c r="G19" s="173"/>
      <c r="H19" s="161"/>
      <c r="I19" s="161"/>
      <c r="J19" s="161"/>
      <c r="K19" s="161"/>
      <c r="L19" s="161"/>
      <c r="M19" s="161"/>
      <c r="N19" s="157"/>
    </row>
    <row r="20" spans="2:14" ht="16.55" customHeight="1" x14ac:dyDescent="0.25">
      <c r="B20" s="37"/>
      <c r="C20" s="161"/>
      <c r="D20" s="161"/>
      <c r="E20" s="161"/>
      <c r="F20" s="161"/>
      <c r="G20" s="173"/>
      <c r="H20" s="161"/>
      <c r="I20" s="161"/>
      <c r="J20" s="161"/>
      <c r="K20" s="161"/>
      <c r="L20" s="161"/>
      <c r="M20" s="161"/>
      <c r="N20" s="157"/>
    </row>
    <row r="21" spans="2:14" ht="16.55" customHeight="1" x14ac:dyDescent="0.25">
      <c r="B21" s="105"/>
      <c r="C21" s="200"/>
      <c r="D21" s="200"/>
      <c r="E21" s="200"/>
      <c r="F21" s="200"/>
      <c r="G21" s="22"/>
      <c r="H21" s="200"/>
      <c r="I21" s="200"/>
      <c r="J21" s="200"/>
      <c r="K21" s="200"/>
      <c r="L21" s="200"/>
      <c r="M21" s="200"/>
      <c r="N21" s="157"/>
    </row>
    <row r="22" spans="2:14" ht="16.55" customHeight="1" x14ac:dyDescent="0.25">
      <c r="B22" s="21" t="s">
        <v>407</v>
      </c>
      <c r="C22" s="428">
        <f>SUM(C9:C21)</f>
        <v>0</v>
      </c>
      <c r="D22" s="428">
        <f t="shared" ref="D22:M22" si="0">SUM(D9:D21)</f>
        <v>0</v>
      </c>
      <c r="E22" s="428">
        <f t="shared" si="0"/>
        <v>0</v>
      </c>
      <c r="F22" s="428">
        <f t="shared" si="0"/>
        <v>0</v>
      </c>
      <c r="G22" s="428">
        <f t="shared" si="0"/>
        <v>0</v>
      </c>
      <c r="H22" s="428">
        <f t="shared" si="0"/>
        <v>0</v>
      </c>
      <c r="I22" s="428">
        <f t="shared" si="0"/>
        <v>0</v>
      </c>
      <c r="J22" s="428">
        <f t="shared" si="0"/>
        <v>0</v>
      </c>
      <c r="K22" s="428">
        <f t="shared" si="0"/>
        <v>0</v>
      </c>
      <c r="L22" s="428">
        <f t="shared" si="0"/>
        <v>0</v>
      </c>
      <c r="M22" s="428">
        <f t="shared" si="0"/>
        <v>0</v>
      </c>
      <c r="N22" s="157"/>
    </row>
    <row r="24" spans="2:14" s="99" customFormat="1" ht="14.1" customHeight="1" x14ac:dyDescent="0.25">
      <c r="B24" s="192" t="s">
        <v>1015</v>
      </c>
    </row>
    <row r="25" spans="2:14" s="99" customFormat="1" ht="14.1" customHeight="1" x14ac:dyDescent="0.25">
      <c r="B25" s="190" t="s">
        <v>83</v>
      </c>
    </row>
    <row r="26" spans="2:14" s="99" customFormat="1" ht="14.1" customHeight="1" x14ac:dyDescent="0.25">
      <c r="B26" s="190" t="s">
        <v>84</v>
      </c>
    </row>
    <row r="27" spans="2:14" s="99" customFormat="1" ht="14.1" customHeight="1" x14ac:dyDescent="0.25">
      <c r="B27" s="192" t="s">
        <v>666</v>
      </c>
    </row>
    <row r="28" spans="2:14" s="99" customFormat="1" ht="14.1" customHeight="1" x14ac:dyDescent="0.25">
      <c r="B28" s="192" t="s">
        <v>90</v>
      </c>
    </row>
  </sheetData>
  <mergeCells count="11">
    <mergeCell ref="B3:M3"/>
    <mergeCell ref="B4:M4"/>
    <mergeCell ref="D7:E7"/>
    <mergeCell ref="G7:H7"/>
    <mergeCell ref="B7:B8"/>
    <mergeCell ref="C7:C8"/>
    <mergeCell ref="F7:F8"/>
    <mergeCell ref="I7:I8"/>
    <mergeCell ref="J7:J8"/>
    <mergeCell ref="K7:K8"/>
    <mergeCell ref="L7:M7"/>
  </mergeCells>
  <phoneticPr fontId="14" type="noConversion"/>
  <printOptions horizontalCentered="1"/>
  <pageMargins left="0.39370078740157483" right="0.39370078740157483" top="0.98425196850393704" bottom="0.98425196850393704" header="0.51181102362204722" footer="0.51181102362204722"/>
  <pageSetup paperSize="9" scale="89" orientation="landscape"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1">
    <pageSetUpPr fitToPage="1"/>
  </sheetPr>
  <dimension ref="A1:N28"/>
  <sheetViews>
    <sheetView showGridLines="0" workbookViewId="0">
      <selection sqref="A1:H1"/>
    </sheetView>
  </sheetViews>
  <sheetFormatPr baseColWidth="10" defaultColWidth="11.453125" defaultRowHeight="16.55" customHeight="1" x14ac:dyDescent="0.25"/>
  <cols>
    <col min="1" max="1" width="9" style="14" customWidth="1"/>
    <col min="2" max="2" width="28.453125" style="14" customWidth="1"/>
    <col min="3" max="10" width="10.7265625" style="14" customWidth="1"/>
    <col min="11" max="11" width="11.7265625" style="14" customWidth="1"/>
    <col min="12" max="13" width="10.7265625" style="14" customWidth="1"/>
    <col min="14" max="16384" width="11.453125" style="14"/>
  </cols>
  <sheetData>
    <row r="1" spans="1:14" ht="16.55" customHeight="1" x14ac:dyDescent="0.25">
      <c r="A1" s="184" t="s">
        <v>461</v>
      </c>
      <c r="B1" s="184" t="s">
        <v>1319</v>
      </c>
    </row>
    <row r="2" spans="1:14" ht="16.55" customHeight="1" x14ac:dyDescent="0.25">
      <c r="A2" s="184" t="s">
        <v>660</v>
      </c>
      <c r="B2" s="184" t="s">
        <v>1319</v>
      </c>
    </row>
    <row r="3" spans="1:14" ht="29.95" customHeight="1" x14ac:dyDescent="0.25">
      <c r="B3" s="1194" t="s">
        <v>14</v>
      </c>
      <c r="C3" s="1194"/>
      <c r="D3" s="1194"/>
      <c r="E3" s="1194"/>
      <c r="F3" s="1194"/>
      <c r="G3" s="1194"/>
      <c r="H3" s="1194"/>
      <c r="I3" s="1194"/>
      <c r="J3" s="1194"/>
      <c r="K3" s="1194"/>
      <c r="L3" s="1194"/>
      <c r="M3" s="1194"/>
    </row>
    <row r="4" spans="1:14" ht="16.55" customHeight="1" x14ac:dyDescent="0.25">
      <c r="B4" s="1116" t="s">
        <v>1008</v>
      </c>
      <c r="C4" s="1116"/>
      <c r="D4" s="1116"/>
      <c r="E4" s="1116"/>
      <c r="F4" s="1116"/>
      <c r="G4" s="1116"/>
      <c r="H4" s="1116"/>
      <c r="I4" s="1116"/>
      <c r="J4" s="1116"/>
      <c r="K4" s="1116"/>
      <c r="L4" s="1116"/>
      <c r="M4" s="1116"/>
    </row>
    <row r="5" spans="1:14" ht="16.55" customHeight="1" x14ac:dyDescent="0.25">
      <c r="B5" s="15" t="s">
        <v>667</v>
      </c>
      <c r="C5" s="184" t="s">
        <v>1319</v>
      </c>
    </row>
    <row r="6" spans="1:14" ht="16.55" customHeight="1" x14ac:dyDescent="0.25">
      <c r="L6" s="14" t="s">
        <v>1628</v>
      </c>
    </row>
    <row r="7" spans="1:14" s="160" customFormat="1" ht="27.95" customHeight="1" x14ac:dyDescent="0.25">
      <c r="B7" s="1174" t="s">
        <v>91</v>
      </c>
      <c r="C7" s="1174" t="s">
        <v>1010</v>
      </c>
      <c r="D7" s="1181" t="s">
        <v>663</v>
      </c>
      <c r="E7" s="1125"/>
      <c r="F7" s="1174" t="s">
        <v>664</v>
      </c>
      <c r="G7" s="1181" t="s">
        <v>1011</v>
      </c>
      <c r="H7" s="1125"/>
      <c r="I7" s="1174" t="s">
        <v>1012</v>
      </c>
      <c r="J7" s="1174" t="s">
        <v>1013</v>
      </c>
      <c r="K7" s="1174" t="s">
        <v>665</v>
      </c>
      <c r="L7" s="1181" t="s">
        <v>1014</v>
      </c>
      <c r="M7" s="1125"/>
    </row>
    <row r="8" spans="1:14" s="160" customFormat="1" ht="27.95" customHeight="1" x14ac:dyDescent="0.25">
      <c r="B8" s="1176"/>
      <c r="C8" s="1176"/>
      <c r="D8" s="17" t="s">
        <v>451</v>
      </c>
      <c r="E8" s="17" t="s">
        <v>450</v>
      </c>
      <c r="F8" s="1176"/>
      <c r="G8" s="17" t="s">
        <v>451</v>
      </c>
      <c r="H8" s="17" t="s">
        <v>450</v>
      </c>
      <c r="I8" s="1176"/>
      <c r="J8" s="1176"/>
      <c r="K8" s="1176"/>
      <c r="L8" s="42" t="s">
        <v>451</v>
      </c>
      <c r="M8" s="42" t="s">
        <v>450</v>
      </c>
    </row>
    <row r="9" spans="1:14" ht="16.55" customHeight="1" x14ac:dyDescent="0.25">
      <c r="B9" s="37"/>
      <c r="C9" s="161"/>
      <c r="D9" s="161"/>
      <c r="E9" s="161"/>
      <c r="F9" s="161"/>
      <c r="G9" s="173"/>
      <c r="H9" s="161"/>
      <c r="I9" s="161"/>
      <c r="J9" s="161"/>
      <c r="K9" s="161"/>
      <c r="L9" s="161"/>
      <c r="M9" s="161"/>
      <c r="N9" s="157"/>
    </row>
    <row r="10" spans="1:14" ht="16.55" customHeight="1" x14ac:dyDescent="0.25">
      <c r="B10" s="37"/>
      <c r="C10" s="161"/>
      <c r="D10" s="161"/>
      <c r="E10" s="161"/>
      <c r="F10" s="161"/>
      <c r="G10" s="173"/>
      <c r="H10" s="161"/>
      <c r="I10" s="161"/>
      <c r="J10" s="161"/>
      <c r="K10" s="161"/>
      <c r="L10" s="161"/>
      <c r="M10" s="161"/>
      <c r="N10" s="157"/>
    </row>
    <row r="11" spans="1:14" ht="16.55" customHeight="1" x14ac:dyDescent="0.25">
      <c r="B11" s="37"/>
      <c r="C11" s="161"/>
      <c r="D11" s="161"/>
      <c r="E11" s="161"/>
      <c r="F11" s="161"/>
      <c r="G11" s="173"/>
      <c r="H11" s="161"/>
      <c r="I11" s="161"/>
      <c r="J11" s="161"/>
      <c r="K11" s="161"/>
      <c r="L11" s="161"/>
      <c r="M11" s="161"/>
      <c r="N11" s="157"/>
    </row>
    <row r="12" spans="1:14" ht="16.55" customHeight="1" x14ac:dyDescent="0.25">
      <c r="B12" s="37"/>
      <c r="C12" s="161"/>
      <c r="D12" s="161"/>
      <c r="E12" s="161"/>
      <c r="F12" s="161"/>
      <c r="G12" s="173"/>
      <c r="H12" s="161"/>
      <c r="I12" s="161"/>
      <c r="J12" s="161"/>
      <c r="K12" s="161"/>
      <c r="L12" s="161"/>
      <c r="M12" s="161"/>
      <c r="N12" s="157"/>
    </row>
    <row r="13" spans="1:14" ht="16.55" customHeight="1" x14ac:dyDescent="0.25">
      <c r="B13" s="37"/>
      <c r="C13" s="161"/>
      <c r="D13" s="161"/>
      <c r="E13" s="161"/>
      <c r="F13" s="161"/>
      <c r="G13" s="173"/>
      <c r="H13" s="161"/>
      <c r="I13" s="161"/>
      <c r="J13" s="161"/>
      <c r="K13" s="161"/>
      <c r="L13" s="161"/>
      <c r="M13" s="161"/>
      <c r="N13" s="157"/>
    </row>
    <row r="14" spans="1:14" ht="16.55" customHeight="1" x14ac:dyDescent="0.25">
      <c r="B14" s="37"/>
      <c r="C14" s="161"/>
      <c r="D14" s="161"/>
      <c r="E14" s="161"/>
      <c r="F14" s="161"/>
      <c r="G14" s="173"/>
      <c r="H14" s="161"/>
      <c r="I14" s="161"/>
      <c r="J14" s="161"/>
      <c r="K14" s="161"/>
      <c r="L14" s="161"/>
      <c r="M14" s="161"/>
      <c r="N14" s="157"/>
    </row>
    <row r="15" spans="1:14" ht="16.55" customHeight="1" x14ac:dyDescent="0.25">
      <c r="B15" s="37"/>
      <c r="C15" s="161"/>
      <c r="D15" s="161"/>
      <c r="E15" s="161"/>
      <c r="F15" s="161"/>
      <c r="G15" s="173"/>
      <c r="H15" s="161"/>
      <c r="I15" s="161"/>
      <c r="J15" s="161"/>
      <c r="K15" s="161"/>
      <c r="L15" s="161"/>
      <c r="M15" s="161"/>
      <c r="N15" s="157"/>
    </row>
    <row r="16" spans="1:14" ht="16.55" customHeight="1" x14ac:dyDescent="0.25">
      <c r="B16" s="37"/>
      <c r="C16" s="161"/>
      <c r="D16" s="161"/>
      <c r="E16" s="161"/>
      <c r="F16" s="161"/>
      <c r="G16" s="173"/>
      <c r="H16" s="161"/>
      <c r="I16" s="161"/>
      <c r="J16" s="161"/>
      <c r="K16" s="161"/>
      <c r="L16" s="161"/>
      <c r="M16" s="161"/>
      <c r="N16" s="157"/>
    </row>
    <row r="17" spans="2:14" ht="16.55" customHeight="1" x14ac:dyDescent="0.25">
      <c r="B17" s="37"/>
      <c r="C17" s="161"/>
      <c r="D17" s="161"/>
      <c r="E17" s="161"/>
      <c r="F17" s="161"/>
      <c r="G17" s="173"/>
      <c r="H17" s="161"/>
      <c r="I17" s="161"/>
      <c r="J17" s="161"/>
      <c r="K17" s="161"/>
      <c r="L17" s="161"/>
      <c r="M17" s="161"/>
      <c r="N17" s="157"/>
    </row>
    <row r="18" spans="2:14" ht="16.55" customHeight="1" x14ac:dyDescent="0.25">
      <c r="B18" s="37"/>
      <c r="C18" s="161"/>
      <c r="D18" s="161"/>
      <c r="E18" s="161"/>
      <c r="F18" s="161"/>
      <c r="G18" s="173"/>
      <c r="H18" s="161"/>
      <c r="I18" s="161"/>
      <c r="J18" s="161"/>
      <c r="K18" s="161"/>
      <c r="L18" s="161"/>
      <c r="M18" s="161"/>
      <c r="N18" s="157"/>
    </row>
    <row r="19" spans="2:14" ht="16.55" customHeight="1" x14ac:dyDescent="0.25">
      <c r="B19" s="37"/>
      <c r="C19" s="161"/>
      <c r="D19" s="161"/>
      <c r="E19" s="161"/>
      <c r="F19" s="161"/>
      <c r="G19" s="173"/>
      <c r="H19" s="161"/>
      <c r="I19" s="161"/>
      <c r="J19" s="161"/>
      <c r="K19" s="161"/>
      <c r="L19" s="161"/>
      <c r="M19" s="161"/>
      <c r="N19" s="157"/>
    </row>
    <row r="20" spans="2:14" ht="16.55" customHeight="1" x14ac:dyDescent="0.25">
      <c r="B20" s="37"/>
      <c r="C20" s="161"/>
      <c r="D20" s="161"/>
      <c r="E20" s="161"/>
      <c r="F20" s="161"/>
      <c r="G20" s="173"/>
      <c r="H20" s="161"/>
      <c r="I20" s="161"/>
      <c r="J20" s="161"/>
      <c r="K20" s="161"/>
      <c r="L20" s="161"/>
      <c r="M20" s="161"/>
      <c r="N20" s="157"/>
    </row>
    <row r="21" spans="2:14" ht="16.55" customHeight="1" x14ac:dyDescent="0.25">
      <c r="B21" s="105"/>
      <c r="C21" s="200"/>
      <c r="D21" s="200"/>
      <c r="E21" s="200"/>
      <c r="F21" s="200"/>
      <c r="G21" s="22"/>
      <c r="H21" s="200"/>
      <c r="I21" s="200"/>
      <c r="J21" s="200"/>
      <c r="K21" s="200"/>
      <c r="L21" s="200"/>
      <c r="M21" s="200"/>
      <c r="N21" s="157"/>
    </row>
    <row r="22" spans="2:14" ht="16.55" customHeight="1" x14ac:dyDescent="0.25">
      <c r="B22" s="21" t="s">
        <v>407</v>
      </c>
      <c r="C22" s="428">
        <f>SUM(C9:C21)</f>
        <v>0</v>
      </c>
      <c r="D22" s="428">
        <f t="shared" ref="D22:M22" si="0">SUM(D9:D21)</f>
        <v>0</v>
      </c>
      <c r="E22" s="428">
        <f t="shared" si="0"/>
        <v>0</v>
      </c>
      <c r="F22" s="428">
        <f t="shared" si="0"/>
        <v>0</v>
      </c>
      <c r="G22" s="428">
        <f t="shared" si="0"/>
        <v>0</v>
      </c>
      <c r="H22" s="428">
        <f t="shared" si="0"/>
        <v>0</v>
      </c>
      <c r="I22" s="428">
        <f t="shared" si="0"/>
        <v>0</v>
      </c>
      <c r="J22" s="428">
        <f t="shared" si="0"/>
        <v>0</v>
      </c>
      <c r="K22" s="428">
        <f t="shared" si="0"/>
        <v>0</v>
      </c>
      <c r="L22" s="428">
        <f t="shared" si="0"/>
        <v>0</v>
      </c>
      <c r="M22" s="428">
        <f t="shared" si="0"/>
        <v>0</v>
      </c>
      <c r="N22" s="157"/>
    </row>
    <row r="24" spans="2:14" s="99" customFormat="1" ht="14.1" customHeight="1" x14ac:dyDescent="0.25">
      <c r="B24" s="99" t="s">
        <v>980</v>
      </c>
    </row>
    <row r="25" spans="2:14" s="99" customFormat="1" ht="14.1" customHeight="1" x14ac:dyDescent="0.25">
      <c r="B25" s="99" t="s">
        <v>92</v>
      </c>
    </row>
    <row r="26" spans="2:14" s="99" customFormat="1" ht="14.1" customHeight="1" x14ac:dyDescent="0.25">
      <c r="B26" s="190" t="s">
        <v>334</v>
      </c>
    </row>
    <row r="27" spans="2:14" s="99" customFormat="1" ht="14.1" customHeight="1" x14ac:dyDescent="0.25">
      <c r="B27" s="190" t="s">
        <v>84</v>
      </c>
    </row>
    <row r="28" spans="2:14" s="99" customFormat="1" ht="14.1" customHeight="1" x14ac:dyDescent="0.25">
      <c r="B28" s="99" t="s">
        <v>90</v>
      </c>
    </row>
  </sheetData>
  <mergeCells count="11">
    <mergeCell ref="L7:M7"/>
    <mergeCell ref="B3:M3"/>
    <mergeCell ref="B4:M4"/>
    <mergeCell ref="D7:E7"/>
    <mergeCell ref="G7:H7"/>
    <mergeCell ref="B7:B8"/>
    <mergeCell ref="C7:C8"/>
    <mergeCell ref="F7:F8"/>
    <mergeCell ref="I7:I8"/>
    <mergeCell ref="J7:J8"/>
    <mergeCell ref="K7:K8"/>
  </mergeCells>
  <phoneticPr fontId="14" type="noConversion"/>
  <printOptions horizontalCentered="1"/>
  <pageMargins left="0.39370078740157483" right="0.39370078740157483" top="0.98425196850393704" bottom="0.98425196850393704" header="0.51181102362204722" footer="0.51181102362204722"/>
  <pageSetup paperSize="9" scale="89" orientation="landscape"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4"/>
  <sheetViews>
    <sheetView workbookViewId="0">
      <selection sqref="A1:H1"/>
    </sheetView>
  </sheetViews>
  <sheetFormatPr baseColWidth="10" defaultRowHeight="12.9" x14ac:dyDescent="0.25"/>
  <cols>
    <col min="1" max="1" width="79.54296875" bestFit="1" customWidth="1"/>
  </cols>
  <sheetData>
    <row r="1" spans="1:4" ht="14" x14ac:dyDescent="0.25">
      <c r="A1" s="1087" t="s">
        <v>1794</v>
      </c>
    </row>
    <row r="2" spans="1:4" ht="16" customHeight="1" x14ac:dyDescent="0.25">
      <c r="A2" s="1087" t="s">
        <v>1795</v>
      </c>
    </row>
    <row r="3" spans="1:4" ht="16" customHeight="1" x14ac:dyDescent="0.25">
      <c r="A3" s="1088" t="s">
        <v>1796</v>
      </c>
    </row>
    <row r="4" spans="1:4" ht="16" customHeight="1" x14ac:dyDescent="0.25">
      <c r="A4" s="1089" t="s">
        <v>1797</v>
      </c>
    </row>
    <row r="5" spans="1:4" ht="16" customHeight="1" x14ac:dyDescent="0.25">
      <c r="A5" s="1088" t="s">
        <v>1798</v>
      </c>
    </row>
    <row r="6" spans="1:4" ht="16" customHeight="1" x14ac:dyDescent="0.25">
      <c r="A6" s="1087" t="s">
        <v>1799</v>
      </c>
    </row>
    <row r="7" spans="1:4" ht="16" customHeight="1" x14ac:dyDescent="0.25">
      <c r="A7" s="1087" t="s">
        <v>1800</v>
      </c>
    </row>
    <row r="8" spans="1:4" ht="16" customHeight="1" x14ac:dyDescent="0.25">
      <c r="A8" s="1090" t="s">
        <v>1801</v>
      </c>
    </row>
    <row r="9" spans="1:4" ht="16" customHeight="1" x14ac:dyDescent="0.25">
      <c r="A9" s="1090" t="s">
        <v>1802</v>
      </c>
    </row>
    <row r="10" spans="1:4" ht="16" customHeight="1" x14ac:dyDescent="0.25">
      <c r="A10" s="13" t="s">
        <v>1803</v>
      </c>
    </row>
    <row r="11" spans="1:4" ht="16" customHeight="1" x14ac:dyDescent="0.25">
      <c r="A11" s="1091"/>
    </row>
    <row r="12" spans="1:4" ht="16" customHeight="1" thickBot="1" x14ac:dyDescent="0.3">
      <c r="A12" s="1091" t="s">
        <v>1804</v>
      </c>
    </row>
    <row r="13" spans="1:4" ht="56.45" thickBot="1" x14ac:dyDescent="0.3">
      <c r="A13" s="1092" t="s">
        <v>449</v>
      </c>
      <c r="B13" s="1093" t="s">
        <v>1805</v>
      </c>
      <c r="C13" s="1093" t="s">
        <v>1806</v>
      </c>
      <c r="D13" s="1093" t="s">
        <v>257</v>
      </c>
    </row>
    <row r="14" spans="1:4" ht="16" customHeight="1" thickBot="1" x14ac:dyDescent="0.3">
      <c r="A14" s="1094" t="s">
        <v>1807</v>
      </c>
      <c r="B14" s="1095"/>
      <c r="C14" s="1095"/>
      <c r="D14" s="1095"/>
    </row>
    <row r="15" spans="1:4" ht="16" customHeight="1" thickBot="1" x14ac:dyDescent="0.3">
      <c r="A15" s="1094" t="s">
        <v>1808</v>
      </c>
      <c r="B15" s="1095"/>
      <c r="C15" s="1095"/>
      <c r="D15" s="1095"/>
    </row>
    <row r="16" spans="1:4" ht="16" customHeight="1" thickBot="1" x14ac:dyDescent="0.3">
      <c r="A16" s="1094" t="s">
        <v>260</v>
      </c>
      <c r="B16" s="1095"/>
      <c r="C16" s="1095"/>
      <c r="D16" s="1095"/>
    </row>
    <row r="17" spans="1:4" ht="16" customHeight="1" thickBot="1" x14ac:dyDescent="0.3">
      <c r="A17" s="1094" t="s">
        <v>261</v>
      </c>
      <c r="B17" s="1095"/>
      <c r="C17" s="1095"/>
      <c r="D17" s="1095"/>
    </row>
    <row r="18" spans="1:4" ht="16" customHeight="1" thickBot="1" x14ac:dyDescent="0.3">
      <c r="A18" s="1094" t="s">
        <v>262</v>
      </c>
      <c r="B18" s="1095"/>
      <c r="C18" s="1095"/>
      <c r="D18" s="1095"/>
    </row>
    <row r="19" spans="1:4" ht="16" customHeight="1" thickBot="1" x14ac:dyDescent="0.3">
      <c r="A19" s="1094" t="s">
        <v>263</v>
      </c>
      <c r="B19" s="1095"/>
      <c r="C19" s="1095"/>
      <c r="D19" s="1095"/>
    </row>
    <row r="20" spans="1:4" ht="16" customHeight="1" thickBot="1" x14ac:dyDescent="0.3">
      <c r="A20" s="1094" t="s">
        <v>264</v>
      </c>
      <c r="B20" s="1095"/>
      <c r="C20" s="1095"/>
      <c r="D20" s="1095"/>
    </row>
    <row r="21" spans="1:4" ht="16" customHeight="1" thickBot="1" x14ac:dyDescent="0.3">
      <c r="A21" s="1094" t="s">
        <v>265</v>
      </c>
      <c r="B21" s="1095"/>
      <c r="C21" s="1095"/>
      <c r="D21" s="1095"/>
    </row>
    <row r="22" spans="1:4" ht="16" customHeight="1" x14ac:dyDescent="0.25">
      <c r="A22" s="1096" t="s">
        <v>1809</v>
      </c>
      <c r="B22" s="1560"/>
      <c r="C22" s="1560"/>
      <c r="D22" s="1560"/>
    </row>
    <row r="23" spans="1:4" ht="16" customHeight="1" thickBot="1" x14ac:dyDescent="0.3">
      <c r="A23" s="1094" t="s">
        <v>1810</v>
      </c>
      <c r="B23" s="1561"/>
      <c r="C23" s="1561"/>
      <c r="D23" s="1561"/>
    </row>
    <row r="24" spans="1:4" ht="16" customHeight="1" x14ac:dyDescent="0.25">
      <c r="A24" s="1097"/>
    </row>
    <row r="25" spans="1:4" ht="16" customHeight="1" thickBot="1" x14ac:dyDescent="0.3">
      <c r="A25" s="1091" t="s">
        <v>1811</v>
      </c>
    </row>
    <row r="26" spans="1:4" ht="16" customHeight="1" thickBot="1" x14ac:dyDescent="0.3">
      <c r="A26" s="1092" t="s">
        <v>1812</v>
      </c>
      <c r="B26" s="1093" t="s">
        <v>269</v>
      </c>
      <c r="C26" s="1093" t="s">
        <v>1813</v>
      </c>
      <c r="D26" s="1093" t="s">
        <v>1814</v>
      </c>
    </row>
    <row r="27" spans="1:4" ht="16" customHeight="1" x14ac:dyDescent="0.25">
      <c r="A27" s="1560"/>
      <c r="B27" s="1560"/>
      <c r="C27" s="1560"/>
      <c r="D27" s="1560"/>
    </row>
    <row r="28" spans="1:4" ht="16" customHeight="1" x14ac:dyDescent="0.25">
      <c r="A28" s="1562"/>
      <c r="B28" s="1562"/>
      <c r="C28" s="1562"/>
      <c r="D28" s="1562"/>
    </row>
    <row r="29" spans="1:4" ht="16" customHeight="1" x14ac:dyDescent="0.25">
      <c r="A29" s="1562"/>
      <c r="B29" s="1562"/>
      <c r="C29" s="1562"/>
      <c r="D29" s="1562"/>
    </row>
    <row r="30" spans="1:4" ht="16" customHeight="1" thickBot="1" x14ac:dyDescent="0.3">
      <c r="A30" s="1561"/>
      <c r="B30" s="1561"/>
      <c r="C30" s="1561"/>
      <c r="D30" s="1561"/>
    </row>
    <row r="31" spans="1:4" ht="16" customHeight="1" thickBot="1" x14ac:dyDescent="0.3">
      <c r="A31" s="1094" t="s">
        <v>856</v>
      </c>
      <c r="B31" s="1095"/>
      <c r="C31" s="1095"/>
      <c r="D31" s="1095"/>
    </row>
    <row r="32" spans="1:4" ht="16" customHeight="1" x14ac:dyDescent="0.25">
      <c r="A32" s="67" t="s">
        <v>1815</v>
      </c>
    </row>
    <row r="33" spans="1:1" ht="16" customHeight="1" x14ac:dyDescent="0.25">
      <c r="A33" s="67" t="s">
        <v>1816</v>
      </c>
    </row>
    <row r="34" spans="1:1" ht="16" customHeight="1" x14ac:dyDescent="0.25">
      <c r="A34" s="67" t="s">
        <v>1817</v>
      </c>
    </row>
    <row r="35" spans="1:1" ht="16" customHeight="1" x14ac:dyDescent="0.25">
      <c r="A35" s="67" t="s">
        <v>1818</v>
      </c>
    </row>
    <row r="36" spans="1:1" ht="16" customHeight="1" x14ac:dyDescent="0.25"/>
    <row r="37" spans="1:1" ht="16" customHeight="1" x14ac:dyDescent="0.25"/>
    <row r="38" spans="1:1" ht="16" customHeight="1" x14ac:dyDescent="0.25"/>
    <row r="39" spans="1:1" ht="16" customHeight="1" x14ac:dyDescent="0.25"/>
    <row r="40" spans="1:1" ht="16" customHeight="1" x14ac:dyDescent="0.25"/>
    <row r="41" spans="1:1" ht="16" customHeight="1" x14ac:dyDescent="0.25"/>
    <row r="42" spans="1:1" ht="16" customHeight="1" x14ac:dyDescent="0.25"/>
    <row r="43" spans="1:1" ht="16" customHeight="1" x14ac:dyDescent="0.25"/>
    <row r="44" spans="1:1" ht="16" customHeight="1" x14ac:dyDescent="0.25"/>
    <row r="45" spans="1:1" ht="16" customHeight="1" x14ac:dyDescent="0.25"/>
    <row r="46" spans="1:1" ht="16" customHeight="1" x14ac:dyDescent="0.25"/>
    <row r="47" spans="1:1" ht="16" customHeight="1" x14ac:dyDescent="0.25"/>
    <row r="48" spans="1:1" ht="16" customHeight="1" x14ac:dyDescent="0.25"/>
    <row r="49" ht="16" customHeight="1" x14ac:dyDescent="0.25"/>
    <row r="50" ht="16" customHeight="1" x14ac:dyDescent="0.25"/>
    <row r="51" ht="16" customHeight="1" x14ac:dyDescent="0.25"/>
    <row r="52" ht="16" customHeight="1" x14ac:dyDescent="0.25"/>
    <row r="53" ht="16" customHeight="1" x14ac:dyDescent="0.25"/>
    <row r="54" ht="16" customHeight="1" x14ac:dyDescent="0.25"/>
  </sheetData>
  <mergeCells count="7">
    <mergeCell ref="B22:B23"/>
    <mergeCell ref="C22:C23"/>
    <mergeCell ref="D22:D23"/>
    <mergeCell ref="A27:A30"/>
    <mergeCell ref="B27:B30"/>
    <mergeCell ref="C27:C30"/>
    <mergeCell ref="D27:D30"/>
  </mergeCells>
  <pageMargins left="0.7" right="0.7" top="0.75" bottom="0.75" header="0.3" footer="0.3"/>
  <pageSetup paperSize="9" orientation="portrait"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workbookViewId="0">
      <selection sqref="A1:H1"/>
    </sheetView>
  </sheetViews>
  <sheetFormatPr baseColWidth="10" defaultRowHeight="12.9" x14ac:dyDescent="0.25"/>
  <cols>
    <col min="1" max="1" width="51.453125" bestFit="1" customWidth="1"/>
  </cols>
  <sheetData>
    <row r="1" spans="1:7" ht="14" x14ac:dyDescent="0.25">
      <c r="A1" s="1091" t="s">
        <v>1819</v>
      </c>
    </row>
    <row r="2" spans="1:7" ht="14" x14ac:dyDescent="0.25">
      <c r="A2" s="1091" t="s">
        <v>926</v>
      </c>
    </row>
    <row r="3" spans="1:7" ht="13.45" x14ac:dyDescent="0.25">
      <c r="A3" s="1098"/>
    </row>
    <row r="4" spans="1:7" ht="14" x14ac:dyDescent="0.25">
      <c r="A4" s="1090" t="s">
        <v>1820</v>
      </c>
    </row>
    <row r="5" spans="1:7" ht="14" x14ac:dyDescent="0.25">
      <c r="A5" s="1090" t="s">
        <v>1821</v>
      </c>
    </row>
    <row r="6" spans="1:7" ht="14" x14ac:dyDescent="0.25">
      <c r="A6" s="1090" t="s">
        <v>1822</v>
      </c>
    </row>
    <row r="7" spans="1:7" ht="13.45" x14ac:dyDescent="0.25">
      <c r="A7" s="13" t="s">
        <v>1803</v>
      </c>
    </row>
    <row r="8" spans="1:7" ht="13.45" x14ac:dyDescent="0.25">
      <c r="A8" s="1098"/>
    </row>
    <row r="9" spans="1:7" ht="14.55" thickBot="1" x14ac:dyDescent="0.3">
      <c r="A9" s="1091" t="s">
        <v>1823</v>
      </c>
    </row>
    <row r="10" spans="1:7" ht="29.95" customHeight="1" thickBot="1" x14ac:dyDescent="0.3">
      <c r="A10" s="1566" t="s">
        <v>1506</v>
      </c>
      <c r="B10" s="1568" t="s">
        <v>981</v>
      </c>
      <c r="C10" s="1569"/>
      <c r="D10" s="1570"/>
      <c r="E10" s="1568" t="s">
        <v>982</v>
      </c>
      <c r="F10" s="1569"/>
      <c r="G10" s="1570"/>
    </row>
    <row r="11" spans="1:7" ht="14.55" thickBot="1" x14ac:dyDescent="0.3">
      <c r="A11" s="1567"/>
      <c r="B11" s="1101" t="s">
        <v>984</v>
      </c>
      <c r="C11" s="1101" t="s">
        <v>985</v>
      </c>
      <c r="D11" s="1101" t="s">
        <v>856</v>
      </c>
      <c r="E11" s="1101" t="s">
        <v>984</v>
      </c>
      <c r="F11" s="1101" t="s">
        <v>985</v>
      </c>
      <c r="G11" s="1101" t="s">
        <v>856</v>
      </c>
    </row>
    <row r="12" spans="1:7" ht="14.55" thickBot="1" x14ac:dyDescent="0.3">
      <c r="A12" s="1100" t="s">
        <v>1164</v>
      </c>
      <c r="B12" s="1102"/>
      <c r="C12" s="1102"/>
      <c r="D12" s="1102"/>
      <c r="E12" s="1102"/>
      <c r="F12" s="1102"/>
      <c r="G12" s="1102"/>
    </row>
    <row r="13" spans="1:7" ht="14.55" thickBot="1" x14ac:dyDescent="0.3">
      <c r="A13" s="1100" t="s">
        <v>1204</v>
      </c>
      <c r="B13" s="1102"/>
      <c r="C13" s="1102"/>
      <c r="D13" s="1102"/>
      <c r="E13" s="1102"/>
      <c r="F13" s="1102"/>
      <c r="G13" s="1102"/>
    </row>
    <row r="14" spans="1:7" ht="14.55" thickBot="1" x14ac:dyDescent="0.3">
      <c r="A14" s="1100" t="s">
        <v>1824</v>
      </c>
      <c r="B14" s="1102"/>
      <c r="C14" s="1102"/>
      <c r="D14" s="1102"/>
      <c r="E14" s="1102"/>
      <c r="F14" s="1102"/>
      <c r="G14" s="1102"/>
    </row>
    <row r="15" spans="1:7" ht="14.55" thickBot="1" x14ac:dyDescent="0.3">
      <c r="A15" s="1103" t="s">
        <v>856</v>
      </c>
      <c r="B15" s="1102"/>
      <c r="C15" s="1102"/>
      <c r="D15" s="1102"/>
      <c r="E15" s="1102"/>
      <c r="F15" s="1102"/>
      <c r="G15" s="1102"/>
    </row>
    <row r="16" spans="1:7" ht="13.45" x14ac:dyDescent="0.25">
      <c r="A16" s="1098"/>
    </row>
    <row r="17" spans="1:6" ht="14.55" thickBot="1" x14ac:dyDescent="0.3">
      <c r="A17" s="1091" t="s">
        <v>1825</v>
      </c>
    </row>
    <row r="18" spans="1:6" ht="56.95" customHeight="1" thickBot="1" x14ac:dyDescent="0.3">
      <c r="A18" s="1104" t="s">
        <v>1812</v>
      </c>
      <c r="B18" s="1571" t="s">
        <v>1826</v>
      </c>
      <c r="C18" s="1572"/>
      <c r="D18" s="1571" t="s">
        <v>1827</v>
      </c>
      <c r="E18" s="1572"/>
      <c r="F18" s="1099" t="s">
        <v>1828</v>
      </c>
    </row>
    <row r="19" spans="1:6" ht="28.5" thickBot="1" x14ac:dyDescent="0.3">
      <c r="A19" s="1105"/>
      <c r="B19" s="1106" t="s">
        <v>450</v>
      </c>
      <c r="C19" s="1106" t="s">
        <v>854</v>
      </c>
      <c r="D19" s="1106" t="s">
        <v>450</v>
      </c>
      <c r="E19" s="1106" t="s">
        <v>854</v>
      </c>
      <c r="F19" s="1102"/>
    </row>
    <row r="20" spans="1:6" x14ac:dyDescent="0.25">
      <c r="A20" s="1573"/>
      <c r="B20" s="1563"/>
      <c r="C20" s="1563"/>
      <c r="D20" s="1563"/>
      <c r="E20" s="1563"/>
      <c r="F20" s="1563"/>
    </row>
    <row r="21" spans="1:6" x14ac:dyDescent="0.25">
      <c r="A21" s="1574"/>
      <c r="B21" s="1564"/>
      <c r="C21" s="1564"/>
      <c r="D21" s="1564"/>
      <c r="E21" s="1564"/>
      <c r="F21" s="1564"/>
    </row>
    <row r="22" spans="1:6" x14ac:dyDescent="0.25">
      <c r="A22" s="1574"/>
      <c r="B22" s="1564"/>
      <c r="C22" s="1564"/>
      <c r="D22" s="1564"/>
      <c r="E22" s="1564"/>
      <c r="F22" s="1564"/>
    </row>
    <row r="23" spans="1:6" x14ac:dyDescent="0.25">
      <c r="A23" s="1574"/>
      <c r="B23" s="1564"/>
      <c r="C23" s="1564"/>
      <c r="D23" s="1564"/>
      <c r="E23" s="1564"/>
      <c r="F23" s="1564"/>
    </row>
    <row r="24" spans="1:6" x14ac:dyDescent="0.25">
      <c r="A24" s="1574"/>
      <c r="B24" s="1564"/>
      <c r="C24" s="1564"/>
      <c r="D24" s="1564"/>
      <c r="E24" s="1564"/>
      <c r="F24" s="1564"/>
    </row>
    <row r="25" spans="1:6" x14ac:dyDescent="0.25">
      <c r="A25" s="1574"/>
      <c r="B25" s="1564"/>
      <c r="C25" s="1564"/>
      <c r="D25" s="1564"/>
      <c r="E25" s="1564"/>
      <c r="F25" s="1564"/>
    </row>
    <row r="26" spans="1:6" ht="13.45" thickBot="1" x14ac:dyDescent="0.3">
      <c r="A26" s="1575"/>
      <c r="B26" s="1565"/>
      <c r="C26" s="1565"/>
      <c r="D26" s="1565"/>
      <c r="E26" s="1565"/>
      <c r="F26" s="1565"/>
    </row>
    <row r="27" spans="1:6" ht="14.55" thickBot="1" x14ac:dyDescent="0.3">
      <c r="A27" s="1103" t="s">
        <v>998</v>
      </c>
      <c r="B27" s="1102"/>
      <c r="C27" s="1102"/>
      <c r="D27" s="1102"/>
      <c r="E27" s="1102"/>
      <c r="F27" s="1102"/>
    </row>
    <row r="28" spans="1:6" ht="14.55" thickBot="1" x14ac:dyDescent="0.3">
      <c r="A28" s="1103" t="s">
        <v>999</v>
      </c>
      <c r="B28" s="1102"/>
      <c r="C28" s="1102"/>
      <c r="D28" s="1102"/>
      <c r="E28" s="1102"/>
      <c r="F28" s="1102"/>
    </row>
    <row r="29" spans="1:6" ht="14.55" thickBot="1" x14ac:dyDescent="0.3">
      <c r="A29" s="1103" t="s">
        <v>1000</v>
      </c>
      <c r="B29" s="1102"/>
      <c r="C29" s="1102"/>
      <c r="D29" s="1102"/>
      <c r="E29" s="1102"/>
      <c r="F29" s="1102"/>
    </row>
    <row r="30" spans="1:6" ht="14" x14ac:dyDescent="0.25">
      <c r="A30" s="1107"/>
    </row>
  </sheetData>
  <mergeCells count="11">
    <mergeCell ref="E20:E26"/>
    <mergeCell ref="F20:F26"/>
    <mergeCell ref="A10:A11"/>
    <mergeCell ref="B10:D10"/>
    <mergeCell ref="E10:G10"/>
    <mergeCell ref="B18:C18"/>
    <mergeCell ref="D18:E18"/>
    <mergeCell ref="A20:A26"/>
    <mergeCell ref="B20:B26"/>
    <mergeCell ref="C20:C26"/>
    <mergeCell ref="D20:D26"/>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pageSetUpPr fitToPage="1"/>
  </sheetPr>
  <dimension ref="A1:L18"/>
  <sheetViews>
    <sheetView showGridLines="0" topLeftCell="B1" workbookViewId="0">
      <selection sqref="A1:H1"/>
    </sheetView>
  </sheetViews>
  <sheetFormatPr baseColWidth="10" defaultColWidth="11.453125" defaultRowHeight="13.45" x14ac:dyDescent="0.3"/>
  <cols>
    <col min="1" max="1" width="8.54296875" style="1" customWidth="1"/>
    <col min="2" max="2" width="44.7265625" style="1" customWidth="1"/>
    <col min="3" max="12" width="12.7265625" style="1" customWidth="1"/>
    <col min="13" max="16384" width="11.453125" style="1"/>
  </cols>
  <sheetData>
    <row r="1" spans="1:12" ht="23.25" customHeight="1" x14ac:dyDescent="0.3">
      <c r="A1" s="3" t="s">
        <v>461</v>
      </c>
      <c r="B1" s="1" t="str">
        <f>'D04'!B1</f>
        <v xml:space="preserve"> ………………… </v>
      </c>
    </row>
    <row r="2" spans="1:12" x14ac:dyDescent="0.3">
      <c r="B2" s="1121" t="s">
        <v>462</v>
      </c>
      <c r="C2" s="1121"/>
      <c r="D2" s="1121"/>
      <c r="E2" s="1121"/>
      <c r="F2" s="1121"/>
      <c r="G2" s="1121"/>
      <c r="H2" s="1121"/>
      <c r="I2" s="1121"/>
      <c r="J2" s="1121"/>
      <c r="K2" s="1121"/>
      <c r="L2" s="1121"/>
    </row>
    <row r="3" spans="1:12" x14ac:dyDescent="0.3">
      <c r="B3" s="1121" t="s">
        <v>925</v>
      </c>
      <c r="C3" s="1121"/>
      <c r="D3" s="1121"/>
      <c r="E3" s="1121"/>
      <c r="F3" s="1121"/>
      <c r="G3" s="1121"/>
      <c r="H3" s="1121"/>
      <c r="I3" s="1121"/>
      <c r="J3" s="1121"/>
      <c r="K3" s="1121"/>
      <c r="L3" s="1121"/>
    </row>
    <row r="4" spans="1:12" x14ac:dyDescent="0.3">
      <c r="A4" s="3" t="s">
        <v>926</v>
      </c>
      <c r="B4" s="9">
        <f>'D04'!B2</f>
        <v>0</v>
      </c>
    </row>
    <row r="5" spans="1:12" x14ac:dyDescent="0.3">
      <c r="L5" s="1" t="s">
        <v>1628</v>
      </c>
    </row>
    <row r="6" spans="1:12" ht="15.05" customHeight="1" x14ac:dyDescent="0.3">
      <c r="B6" s="1174" t="s">
        <v>224</v>
      </c>
      <c r="C6" s="1181" t="s">
        <v>223</v>
      </c>
      <c r="D6" s="1182"/>
      <c r="E6" s="1182"/>
      <c r="F6" s="1182"/>
      <c r="G6" s="1182"/>
      <c r="H6" s="1182"/>
      <c r="I6" s="1182"/>
      <c r="J6" s="1125"/>
      <c r="K6" s="1177" t="s">
        <v>856</v>
      </c>
      <c r="L6" s="1178"/>
    </row>
    <row r="7" spans="1:12" ht="15.05" customHeight="1" x14ac:dyDescent="0.3">
      <c r="B7" s="1175"/>
      <c r="C7" s="1181" t="s">
        <v>929</v>
      </c>
      <c r="D7" s="1125"/>
      <c r="E7" s="1181" t="s">
        <v>225</v>
      </c>
      <c r="F7" s="1125"/>
      <c r="G7" s="1181" t="s">
        <v>930</v>
      </c>
      <c r="H7" s="1125"/>
      <c r="I7" s="1181" t="s">
        <v>931</v>
      </c>
      <c r="J7" s="1125"/>
      <c r="K7" s="1179"/>
      <c r="L7" s="1180"/>
    </row>
    <row r="8" spans="1:12" ht="15.05" customHeight="1" x14ac:dyDescent="0.3">
      <c r="B8" s="1176"/>
      <c r="C8" s="42" t="s">
        <v>927</v>
      </c>
      <c r="D8" s="81" t="s">
        <v>928</v>
      </c>
      <c r="E8" s="42" t="s">
        <v>927</v>
      </c>
      <c r="F8" s="81" t="s">
        <v>928</v>
      </c>
      <c r="G8" s="42" t="s">
        <v>927</v>
      </c>
      <c r="H8" s="81" t="s">
        <v>928</v>
      </c>
      <c r="I8" s="42" t="s">
        <v>927</v>
      </c>
      <c r="J8" s="81" t="s">
        <v>928</v>
      </c>
      <c r="K8" s="42" t="s">
        <v>927</v>
      </c>
      <c r="L8" s="81" t="s">
        <v>928</v>
      </c>
    </row>
    <row r="9" spans="1:12" s="14" customFormat="1" ht="24.05" customHeight="1" x14ac:dyDescent="0.25">
      <c r="B9" s="37" t="s">
        <v>1682</v>
      </c>
      <c r="C9" s="460"/>
      <c r="D9" s="460"/>
      <c r="E9" s="460"/>
      <c r="F9" s="460"/>
      <c r="G9" s="460"/>
      <c r="H9" s="460"/>
      <c r="I9" s="259"/>
      <c r="J9" s="259"/>
      <c r="K9" s="256">
        <f>C9+E9+G9+I9</f>
        <v>0</v>
      </c>
      <c r="L9" s="256">
        <f>D9+F9+H9+J9</f>
        <v>0</v>
      </c>
    </row>
    <row r="10" spans="1:12" s="14" customFormat="1" ht="24.05" customHeight="1" x14ac:dyDescent="0.25">
      <c r="B10" s="37" t="s">
        <v>1683</v>
      </c>
      <c r="C10" s="434"/>
      <c r="D10" s="434"/>
      <c r="E10" s="434"/>
      <c r="F10" s="434"/>
      <c r="G10" s="434"/>
      <c r="H10" s="434"/>
      <c r="I10" s="257"/>
      <c r="J10" s="257"/>
      <c r="K10" s="266">
        <f t="shared" ref="K10:K17" si="0">C10+E10+G10+I10</f>
        <v>0</v>
      </c>
      <c r="L10" s="266">
        <f t="shared" ref="L10:L17" si="1">D10+F10+H10+J10</f>
        <v>0</v>
      </c>
    </row>
    <row r="11" spans="1:12" s="14" customFormat="1" ht="24.05" customHeight="1" x14ac:dyDescent="0.25">
      <c r="B11" s="37" t="s">
        <v>1684</v>
      </c>
      <c r="C11" s="434"/>
      <c r="D11" s="434"/>
      <c r="E11" s="434"/>
      <c r="F11" s="434"/>
      <c r="G11" s="434"/>
      <c r="H11" s="434"/>
      <c r="I11" s="257"/>
      <c r="J11" s="257"/>
      <c r="K11" s="266">
        <f t="shared" si="0"/>
        <v>0</v>
      </c>
      <c r="L11" s="266">
        <f t="shared" si="1"/>
        <v>0</v>
      </c>
    </row>
    <row r="12" spans="1:12" s="14" customFormat="1" ht="24.05" customHeight="1" x14ac:dyDescent="0.25">
      <c r="B12" s="37" t="s">
        <v>1685</v>
      </c>
      <c r="C12" s="434"/>
      <c r="D12" s="434"/>
      <c r="E12" s="434"/>
      <c r="F12" s="434"/>
      <c r="G12" s="434"/>
      <c r="H12" s="434"/>
      <c r="I12" s="257"/>
      <c r="J12" s="257"/>
      <c r="K12" s="266">
        <f t="shared" si="0"/>
        <v>0</v>
      </c>
      <c r="L12" s="266">
        <f t="shared" si="1"/>
        <v>0</v>
      </c>
    </row>
    <row r="13" spans="1:12" s="14" customFormat="1" ht="24.05" customHeight="1" x14ac:dyDescent="0.25">
      <c r="B13" s="37" t="s">
        <v>1686</v>
      </c>
      <c r="C13" s="434"/>
      <c r="D13" s="434"/>
      <c r="E13" s="434"/>
      <c r="F13" s="434"/>
      <c r="G13" s="434"/>
      <c r="H13" s="434"/>
      <c r="I13" s="257"/>
      <c r="J13" s="257"/>
      <c r="K13" s="266">
        <f t="shared" si="0"/>
        <v>0</v>
      </c>
      <c r="L13" s="266">
        <f t="shared" si="1"/>
        <v>0</v>
      </c>
    </row>
    <row r="14" spans="1:12" s="14" customFormat="1" ht="24.05" customHeight="1" x14ac:dyDescent="0.25">
      <c r="B14" s="37" t="s">
        <v>1687</v>
      </c>
      <c r="C14" s="434"/>
      <c r="D14" s="434"/>
      <c r="E14" s="434"/>
      <c r="F14" s="434"/>
      <c r="G14" s="434"/>
      <c r="H14" s="434"/>
      <c r="I14" s="257"/>
      <c r="J14" s="257"/>
      <c r="K14" s="266">
        <f t="shared" si="0"/>
        <v>0</v>
      </c>
      <c r="L14" s="266">
        <f t="shared" si="1"/>
        <v>0</v>
      </c>
    </row>
    <row r="15" spans="1:12" s="14" customFormat="1" ht="24.05" customHeight="1" x14ac:dyDescent="0.25">
      <c r="B15" s="37" t="s">
        <v>1688</v>
      </c>
      <c r="C15" s="434"/>
      <c r="D15" s="434"/>
      <c r="E15" s="434"/>
      <c r="F15" s="434"/>
      <c r="G15" s="434"/>
      <c r="H15" s="434"/>
      <c r="I15" s="257"/>
      <c r="J15" s="257"/>
      <c r="K15" s="266">
        <f t="shared" si="0"/>
        <v>0</v>
      </c>
      <c r="L15" s="266">
        <f t="shared" si="1"/>
        <v>0</v>
      </c>
    </row>
    <row r="16" spans="1:12" s="14" customFormat="1" ht="24.05" customHeight="1" x14ac:dyDescent="0.25">
      <c r="B16" s="37" t="s">
        <v>932</v>
      </c>
      <c r="C16" s="434"/>
      <c r="D16" s="434"/>
      <c r="E16" s="434"/>
      <c r="F16" s="434"/>
      <c r="G16" s="434"/>
      <c r="H16" s="434"/>
      <c r="I16" s="257"/>
      <c r="J16" s="257"/>
      <c r="K16" s="266">
        <f t="shared" si="0"/>
        <v>0</v>
      </c>
      <c r="L16" s="266">
        <f t="shared" si="1"/>
        <v>0</v>
      </c>
    </row>
    <row r="17" spans="2:12" s="14" customFormat="1" ht="24.05" customHeight="1" x14ac:dyDescent="0.25">
      <c r="B17" s="37" t="s">
        <v>1689</v>
      </c>
      <c r="C17" s="434"/>
      <c r="D17" s="434"/>
      <c r="E17" s="434"/>
      <c r="F17" s="434"/>
      <c r="G17" s="434"/>
      <c r="H17" s="434"/>
      <c r="I17" s="257"/>
      <c r="J17" s="257"/>
      <c r="K17" s="267">
        <f t="shared" si="0"/>
        <v>0</v>
      </c>
      <c r="L17" s="267">
        <f t="shared" si="1"/>
        <v>0</v>
      </c>
    </row>
    <row r="18" spans="2:12" ht="24.05" customHeight="1" x14ac:dyDescent="0.3">
      <c r="B18" s="24" t="s">
        <v>407</v>
      </c>
      <c r="C18" s="269">
        <f>SUM(C9:C17)</f>
        <v>0</v>
      </c>
      <c r="D18" s="270">
        <f t="shared" ref="D18:J18" si="2">SUM(D9:D17)</f>
        <v>0</v>
      </c>
      <c r="E18" s="270">
        <f t="shared" si="2"/>
        <v>0</v>
      </c>
      <c r="F18" s="270">
        <f t="shared" si="2"/>
        <v>0</v>
      </c>
      <c r="G18" s="270">
        <f t="shared" si="2"/>
        <v>0</v>
      </c>
      <c r="H18" s="270">
        <f t="shared" si="2"/>
        <v>0</v>
      </c>
      <c r="I18" s="270">
        <f t="shared" si="2"/>
        <v>0</v>
      </c>
      <c r="J18" s="270">
        <f t="shared" si="2"/>
        <v>0</v>
      </c>
      <c r="K18" s="269">
        <f>C18+E18+G18+I18</f>
        <v>0</v>
      </c>
      <c r="L18" s="269">
        <f>D18+F18+H18+J18</f>
        <v>0</v>
      </c>
    </row>
  </sheetData>
  <mergeCells count="9">
    <mergeCell ref="B3:L3"/>
    <mergeCell ref="B2:L2"/>
    <mergeCell ref="B6:B8"/>
    <mergeCell ref="K6:L7"/>
    <mergeCell ref="C6:J6"/>
    <mergeCell ref="C7:D7"/>
    <mergeCell ref="E7:F7"/>
    <mergeCell ref="G7:H7"/>
    <mergeCell ref="I7:J7"/>
  </mergeCells>
  <phoneticPr fontId="14" type="noConversion"/>
  <printOptions horizontalCentered="1"/>
  <pageMargins left="0.39370078740157483" right="0.39370078740157483" top="0.59055118110236227" bottom="0.39370078740157483" header="0.51181102362204722" footer="0.51181102362204722"/>
  <pageSetup paperSize="9" scale="74"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89</vt:i4>
      </vt:variant>
      <vt:variant>
        <vt:lpstr>Plages nommées</vt:lpstr>
      </vt:variant>
      <vt:variant>
        <vt:i4>5</vt:i4>
      </vt:variant>
    </vt:vector>
  </HeadingPairs>
  <TitlesOfParts>
    <vt:vector size="94" baseType="lpstr">
      <vt:lpstr>Page de garde</vt:lpstr>
      <vt:lpstr>D01</vt:lpstr>
      <vt:lpstr>D02</vt:lpstr>
      <vt:lpstr>D02BIS</vt:lpstr>
      <vt:lpstr>D03</vt:lpstr>
      <vt:lpstr>D04</vt:lpstr>
      <vt:lpstr>D05</vt:lpstr>
      <vt:lpstr>D06</vt:lpstr>
      <vt:lpstr>D07</vt:lpstr>
      <vt:lpstr>D08</vt:lpstr>
      <vt:lpstr>D09</vt:lpstr>
      <vt:lpstr>D10_211</vt:lpstr>
      <vt:lpstr>D10_212</vt:lpstr>
      <vt:lpstr>D10_213</vt:lpstr>
      <vt:lpstr>D10_214</vt:lpstr>
      <vt:lpstr>D10_21</vt:lpstr>
      <vt:lpstr>D10_232</vt:lpstr>
      <vt:lpstr>D10_241</vt:lpstr>
      <vt:lpstr>D10_242</vt:lpstr>
      <vt:lpstr>D10_248</vt:lpstr>
      <vt:lpstr>D10_24</vt:lpstr>
      <vt:lpstr>D10_251</vt:lpstr>
      <vt:lpstr>D10_252</vt:lpstr>
      <vt:lpstr>D10_253</vt:lpstr>
      <vt:lpstr>D10_25</vt:lpstr>
      <vt:lpstr>D10_261</vt:lpstr>
      <vt:lpstr>D10_262</vt:lpstr>
      <vt:lpstr>D10_263</vt:lpstr>
      <vt:lpstr>D10_264</vt:lpstr>
      <vt:lpstr>D10_265</vt:lpstr>
      <vt:lpstr>D10_266</vt:lpstr>
      <vt:lpstr>D10_26</vt:lpstr>
      <vt:lpstr>D10_271</vt:lpstr>
      <vt:lpstr>D10_272</vt:lpstr>
      <vt:lpstr>D10_273</vt:lpstr>
      <vt:lpstr>D10_274</vt:lpstr>
      <vt:lpstr>D10_27</vt:lpstr>
      <vt:lpstr>D10_281</vt:lpstr>
      <vt:lpstr>D10_282</vt:lpstr>
      <vt:lpstr>D10_283</vt:lpstr>
      <vt:lpstr>D10_284</vt:lpstr>
      <vt:lpstr>D10_285</vt:lpstr>
      <vt:lpstr>D10_286</vt:lpstr>
      <vt:lpstr>D10_288</vt:lpstr>
      <vt:lpstr>D10_28</vt:lpstr>
      <vt:lpstr>D10_291</vt:lpstr>
      <vt:lpstr>D10_292</vt:lpstr>
      <vt:lpstr>D10_293</vt:lpstr>
      <vt:lpstr>D10_29</vt:lpstr>
      <vt:lpstr>D10_Récapitulation</vt:lpstr>
      <vt:lpstr>D11</vt:lpstr>
      <vt:lpstr>D12_2311</vt:lpstr>
      <vt:lpstr>D12_2312</vt:lpstr>
      <vt:lpstr>D12_2313</vt:lpstr>
      <vt:lpstr>D12_2314</vt:lpstr>
      <vt:lpstr>D12_2315</vt:lpstr>
      <vt:lpstr>D12_2318</vt:lpstr>
      <vt:lpstr>D12_Coassurance</vt:lpstr>
      <vt:lpstr>D12_Récap</vt:lpstr>
      <vt:lpstr>D13_Tab I</vt:lpstr>
      <vt:lpstr>D13_Tab II</vt:lpstr>
      <vt:lpstr>D14</vt:lpstr>
      <vt:lpstr>D15</vt:lpstr>
      <vt:lpstr>D16</vt:lpstr>
      <vt:lpstr>D16 bis</vt:lpstr>
      <vt:lpstr>D17</vt:lpstr>
      <vt:lpstr>D18</vt:lpstr>
      <vt:lpstr>D19</vt:lpstr>
      <vt:lpstr>D20_Tab  I &amp; II</vt:lpstr>
      <vt:lpstr>D20_Tab  III à V</vt:lpstr>
      <vt:lpstr>D21</vt:lpstr>
      <vt:lpstr>D22-Bilan</vt:lpstr>
      <vt:lpstr>D22-CPC</vt:lpstr>
      <vt:lpstr>D23</vt:lpstr>
      <vt:lpstr>D23 bis tab I</vt:lpstr>
      <vt:lpstr>D23 bis tab II </vt:lpstr>
      <vt:lpstr>D23 bis Tab II- actions cotées</vt:lpstr>
      <vt:lpstr>D24</vt:lpstr>
      <vt:lpstr>D25</vt:lpstr>
      <vt:lpstr>D26</vt:lpstr>
      <vt:lpstr>D26 bis</vt:lpstr>
      <vt:lpstr>D27</vt:lpstr>
      <vt:lpstr>D28</vt:lpstr>
      <vt:lpstr>D29</vt:lpstr>
      <vt:lpstr>R01</vt:lpstr>
      <vt:lpstr>R02</vt:lpstr>
      <vt:lpstr>R03</vt:lpstr>
      <vt:lpstr>R04</vt:lpstr>
      <vt:lpstr>R05</vt:lpstr>
      <vt:lpstr>'D01'!Impression_des_titres</vt:lpstr>
      <vt:lpstr>'D02'!Impression_des_titres</vt:lpstr>
      <vt:lpstr>D02BIS!Impression_des_titres</vt:lpstr>
      <vt:lpstr>'D16 bis'!Zone_d_impression</vt:lpstr>
      <vt:lpstr>'Page de garde'!Zone_d_impression</vt:lpstr>
    </vt:vector>
  </TitlesOfParts>
  <Company>FMSAR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sehsah</dc:creator>
  <cp:lastModifiedBy>Mouna Chentoufi</cp:lastModifiedBy>
  <cp:lastPrinted>2018-04-02T14:15:58Z</cp:lastPrinted>
  <dcterms:created xsi:type="dcterms:W3CDTF">2006-01-25T16:35:51Z</dcterms:created>
  <dcterms:modified xsi:type="dcterms:W3CDTF">2018-04-03T10:15:09Z</dcterms:modified>
</cp:coreProperties>
</file>